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оринський ЛГ" sheetId="1" r:id="rId1"/>
    <sheet name="Дрогобицький ЛГ" sheetId="2" r:id="rId2"/>
    <sheet name="Золочівський ЛГ" sheetId="3" r:id="rId3"/>
    <sheet name="Рава-Руський ЛГ" sheetId="4" r:id="rId4"/>
    <sheet name="Турківський ЛГ" sheetId="5" r:id="rId5"/>
    <sheet name="НПП" sheetId="6" r:id="rId6"/>
  </sheets>
  <definedNames>
    <definedName name="_xlnm.Print_Area" localSheetId="5">'НПП'!$A$1:$W$25</definedName>
  </definedNames>
  <calcPr fullCalcOnLoad="1"/>
</workbook>
</file>

<file path=xl/sharedStrings.xml><?xml version="1.0" encoding="utf-8"?>
<sst xmlns="http://schemas.openxmlformats.org/spreadsheetml/2006/main" count="1584" uniqueCount="338">
  <si>
    <t>Місцезнаходження</t>
  </si>
  <si>
    <t>Квартал</t>
  </si>
  <si>
    <t>Виділ</t>
  </si>
  <si>
    <t>ТЛРУ</t>
  </si>
  <si>
    <t>Категорія л/к площі</t>
  </si>
  <si>
    <t>Способи</t>
  </si>
  <si>
    <t>обробітку</t>
  </si>
  <si>
    <t>грунту</t>
  </si>
  <si>
    <t>створення</t>
  </si>
  <si>
    <t>лісових</t>
  </si>
  <si>
    <t>культур</t>
  </si>
  <si>
    <t>Розміщення</t>
  </si>
  <si>
    <t>Схема змішування</t>
  </si>
  <si>
    <t>Потреба у садивному, посівному матеріалі</t>
  </si>
  <si>
    <t>в тому числі за головними породами</t>
  </si>
  <si>
    <t>всього,</t>
  </si>
  <si>
    <t>тис.шт</t>
  </si>
  <si>
    <t>Примітка</t>
  </si>
  <si>
    <t>Яцб</t>
  </si>
  <si>
    <t>Бкл</t>
  </si>
  <si>
    <t>Ялє</t>
  </si>
  <si>
    <t>Кляв</t>
  </si>
  <si>
    <t>Дз</t>
  </si>
  <si>
    <t>Тся</t>
  </si>
  <si>
    <t>Сколівське лісництво</t>
  </si>
  <si>
    <t>Рівна</t>
  </si>
  <si>
    <t>Яц</t>
  </si>
  <si>
    <t xml:space="preserve">Головні </t>
  </si>
  <si>
    <t>породи</t>
  </si>
  <si>
    <t>вручну</t>
  </si>
  <si>
    <t>садіння</t>
  </si>
  <si>
    <t>6Яц2Бк2Яв</t>
  </si>
  <si>
    <t>Багна</t>
  </si>
  <si>
    <t>Разом</t>
  </si>
  <si>
    <t>М.Річка</t>
  </si>
  <si>
    <t>Зелемінь</t>
  </si>
  <si>
    <t>Крушельницьке лісництво</t>
  </si>
  <si>
    <t>Всього лісових культур по НПП</t>
  </si>
  <si>
    <t>Бк</t>
  </si>
  <si>
    <t>2 х 1,5</t>
  </si>
  <si>
    <t>5Бкл3Яцб2Яв</t>
  </si>
  <si>
    <t>Зеленівський</t>
  </si>
  <si>
    <t>2 х 1,0</t>
  </si>
  <si>
    <t>5Бкл4Яцб1Яв</t>
  </si>
  <si>
    <t>зруб 2016 р</t>
  </si>
  <si>
    <t>Приполонинне лісництво</t>
  </si>
  <si>
    <t>Студільське</t>
  </si>
  <si>
    <t>6Яц2Яв2Бк</t>
  </si>
  <si>
    <t>D3</t>
  </si>
  <si>
    <t>С3</t>
  </si>
  <si>
    <t>ремізи з плодових</t>
  </si>
  <si>
    <t>Ремізи-дуб</t>
  </si>
  <si>
    <t>у 2017 році по НПП "Сколівські Бескиди"</t>
  </si>
  <si>
    <t xml:space="preserve"> Лісові культури</t>
  </si>
  <si>
    <t>Зведена відомість лісових культур,</t>
  </si>
  <si>
    <t xml:space="preserve"> створених за кошти обласного бюджету,</t>
  </si>
  <si>
    <t>№ проекту</t>
  </si>
  <si>
    <t>Місцезнаходження (урочище, землекористувач, село, район, місцева назва ділянки), структурний підрозділ</t>
  </si>
  <si>
    <t>Площа (до 0,1 га)</t>
  </si>
  <si>
    <t>Головні породи</t>
  </si>
  <si>
    <t>Тип лісорос-линних умов</t>
  </si>
  <si>
    <t>Категорія лісоку-льтурної площі</t>
  </si>
  <si>
    <t>Розмі-щення</t>
  </si>
  <si>
    <t>Схема змішу-вання</t>
  </si>
  <si>
    <r>
      <t>обробітку ґ</t>
    </r>
    <r>
      <rPr>
        <sz val="10"/>
        <rFont val="Times New Roman"/>
        <family val="1"/>
      </rPr>
      <t>рунту</t>
    </r>
  </si>
  <si>
    <t>створення лісових культур</t>
  </si>
  <si>
    <t>всього тис.шт., кг</t>
  </si>
  <si>
    <t>Дзв</t>
  </si>
  <si>
    <t>Яв</t>
  </si>
  <si>
    <t>Влч</t>
  </si>
  <si>
    <t>А. Лісові культури</t>
  </si>
  <si>
    <t>Бориславське л-во</t>
  </si>
  <si>
    <t>СзБЯц</t>
  </si>
  <si>
    <t>зруб 2016</t>
  </si>
  <si>
    <t>ручний</t>
  </si>
  <si>
    <t>3х0,8</t>
  </si>
  <si>
    <t>8Яцб 2Бкл</t>
  </si>
  <si>
    <t>Всього</t>
  </si>
  <si>
    <t>Воля-Якубівське л-во</t>
  </si>
  <si>
    <t>DзЯцД</t>
  </si>
  <si>
    <t>механізов.</t>
  </si>
  <si>
    <t>8Дзв2Яцб</t>
  </si>
  <si>
    <t>DзГД</t>
  </si>
  <si>
    <t>8Дзв2Яв</t>
  </si>
  <si>
    <t>Гаївське л-во</t>
  </si>
  <si>
    <t>10Дзв</t>
  </si>
  <si>
    <t>Доброгостівське л-во</t>
  </si>
  <si>
    <t>DзЯцБ</t>
  </si>
  <si>
    <t>2,5х0,8</t>
  </si>
  <si>
    <t>6Дзв4Яцб</t>
  </si>
  <si>
    <t>6Яцб4Бкл</t>
  </si>
  <si>
    <t>8Дзв2Яц</t>
  </si>
  <si>
    <t>Лішнянське л-во</t>
  </si>
  <si>
    <t>Летнянське л-во</t>
  </si>
  <si>
    <t>Раневицьке л-во</t>
  </si>
  <si>
    <t>Східницьке л-во</t>
  </si>
  <si>
    <t>СзБЯлЯц</t>
  </si>
  <si>
    <t>2,5х1</t>
  </si>
  <si>
    <t>РАЗОМ</t>
  </si>
  <si>
    <t>Лісництво</t>
  </si>
  <si>
    <t>№</t>
  </si>
  <si>
    <t>Пл.,</t>
  </si>
  <si>
    <t>Гол.</t>
  </si>
  <si>
    <t>Категорія</t>
  </si>
  <si>
    <t>Розмі-</t>
  </si>
  <si>
    <t xml:space="preserve"> матеріалу</t>
  </si>
  <si>
    <t>кв</t>
  </si>
  <si>
    <t>вид</t>
  </si>
  <si>
    <t>га</t>
  </si>
  <si>
    <t>по-</t>
  </si>
  <si>
    <t>лісокуль-</t>
  </si>
  <si>
    <t>підго-</t>
  </si>
  <si>
    <t>посадки</t>
  </si>
  <si>
    <t>щен-</t>
  </si>
  <si>
    <t>лісових культур</t>
  </si>
  <si>
    <t>ро-</t>
  </si>
  <si>
    <t>турної</t>
  </si>
  <si>
    <t xml:space="preserve">товки </t>
  </si>
  <si>
    <t>л/куль-</t>
  </si>
  <si>
    <t>ня</t>
  </si>
  <si>
    <t>В тому числі по головних породах</t>
  </si>
  <si>
    <t>да</t>
  </si>
  <si>
    <t xml:space="preserve"> площі</t>
  </si>
  <si>
    <t>тур</t>
  </si>
  <si>
    <t>шт.</t>
  </si>
  <si>
    <t>Мд</t>
  </si>
  <si>
    <t>Сз</t>
  </si>
  <si>
    <t>Ял</t>
  </si>
  <si>
    <t>Дч</t>
  </si>
  <si>
    <t>Лп</t>
  </si>
  <si>
    <t>Боринське</t>
  </si>
  <si>
    <t>D3-бк-ял-Яц</t>
  </si>
  <si>
    <t>Зруб 16р.</t>
  </si>
  <si>
    <t>ручний-0,4</t>
  </si>
  <si>
    <t>2 х 1</t>
  </si>
  <si>
    <t>4рЯц2рЯв4рЯц</t>
  </si>
  <si>
    <t>17</t>
  </si>
  <si>
    <t>С3-бк-ял-Яц</t>
  </si>
  <si>
    <t>ручний-0,5</t>
  </si>
  <si>
    <t>13</t>
  </si>
  <si>
    <t>ручний-0,7</t>
  </si>
  <si>
    <t>ручний-0,8</t>
  </si>
  <si>
    <t>4рЯц2рБк4рЯц</t>
  </si>
  <si>
    <t>6.2</t>
  </si>
  <si>
    <t>D3-бк-яц-Ял</t>
  </si>
  <si>
    <t>ручний-1,0</t>
  </si>
  <si>
    <t xml:space="preserve">Всього: </t>
  </si>
  <si>
    <t>Верхньовисоцьке</t>
  </si>
  <si>
    <t>39</t>
  </si>
  <si>
    <t>С3-яц-Ял</t>
  </si>
  <si>
    <t>ручний-2,0</t>
  </si>
  <si>
    <t>10</t>
  </si>
  <si>
    <t>3рЯц1рЯв2рБк1рЯв3рЯц</t>
  </si>
  <si>
    <t>3</t>
  </si>
  <si>
    <t>40</t>
  </si>
  <si>
    <t>ручний-0,9</t>
  </si>
  <si>
    <t>1</t>
  </si>
  <si>
    <t>Сянківське</t>
  </si>
  <si>
    <t>16</t>
  </si>
  <si>
    <t>23</t>
  </si>
  <si>
    <t>РАЗОМ:</t>
  </si>
  <si>
    <t>Зведена відомість лісових культур</t>
  </si>
  <si>
    <t xml:space="preserve"> створених за кошти обласного бюджету</t>
  </si>
  <si>
    <t>у 2017 році по ДП "Турківське ЛГ"</t>
  </si>
  <si>
    <t xml:space="preserve">Місце знаходження (лісництво, урочище) </t>
  </si>
  <si>
    <t>№ 
проекту</t>
  </si>
  <si>
    <t>квартал</t>
  </si>
  <si>
    <t>виділ</t>
  </si>
  <si>
    <t>площа, 
0,1 га</t>
  </si>
  <si>
    <t>тип лісорослинних
 умов</t>
  </si>
  <si>
    <t>категорія  лісокульт. площі</t>
  </si>
  <si>
    <t>способи</t>
  </si>
  <si>
    <t>розміщення</t>
  </si>
  <si>
    <t>схема змішування</t>
  </si>
  <si>
    <t>головна порода</t>
  </si>
  <si>
    <t>витради садового матеріалу</t>
  </si>
  <si>
    <t>підготовки грунту</t>
  </si>
  <si>
    <t>всьо го тис. шт.</t>
  </si>
  <si>
    <t>в т.ч. по головних породах</t>
  </si>
  <si>
    <t>ремізи</t>
  </si>
  <si>
    <t>примітка</t>
  </si>
  <si>
    <t>Зубрицьке лісництво</t>
  </si>
  <si>
    <t>Рибничок</t>
  </si>
  <si>
    <t>Д3</t>
  </si>
  <si>
    <t>зруб</t>
  </si>
  <si>
    <t>2*1</t>
  </si>
  <si>
    <t>10Яц</t>
  </si>
  <si>
    <t>Камениста</t>
  </si>
  <si>
    <t>Ходоровчик</t>
  </si>
  <si>
    <t>Явірське  лісництво</t>
  </si>
  <si>
    <t>Звіринець</t>
  </si>
  <si>
    <t>9Яц1Бк</t>
  </si>
  <si>
    <t>Ясеницьке  лісництво</t>
  </si>
  <si>
    <t>Яфениста</t>
  </si>
  <si>
    <t>Розлуцьке  лісництво</t>
  </si>
  <si>
    <t>Кичера</t>
  </si>
  <si>
    <t>Вінець</t>
  </si>
  <si>
    <t>ВСЬОГО</t>
  </si>
  <si>
    <t>Столбец1</t>
  </si>
  <si>
    <t>у 2017 році по ДП "Боринське ЛГ"</t>
  </si>
  <si>
    <t>у 2017 році по ДП "Дрогобицьке ЛГ"</t>
  </si>
  <si>
    <t>№        
проекту</t>
  </si>
  <si>
    <t>Площа, 
га</t>
  </si>
  <si>
    <t>у 2017 році по ДП "Золочівське ЛГ"</t>
  </si>
  <si>
    <t>у 2017 році по ДП "Рава-Руське ЛГ"</t>
  </si>
  <si>
    <t>л-ка 2017</t>
  </si>
  <si>
    <t>Ручний</t>
  </si>
  <si>
    <t>Мех.</t>
  </si>
  <si>
    <t xml:space="preserve"> 2,5х0,5 Сз  2,5х0,8 Дз</t>
  </si>
  <si>
    <t>10 Сз - 0,9 га    10 Дз - 0,6 га</t>
  </si>
  <si>
    <t>24</t>
  </si>
  <si>
    <t>1,5</t>
  </si>
  <si>
    <t>Сзв</t>
  </si>
  <si>
    <t>42</t>
  </si>
  <si>
    <r>
      <t>А</t>
    </r>
    <r>
      <rPr>
        <sz val="10"/>
        <rFont val="Times New Roman"/>
        <family val="1"/>
      </rPr>
      <t>1</t>
    </r>
  </si>
  <si>
    <t>2,5х0,5 Сзв   2,5х0,7Бп</t>
  </si>
  <si>
    <t>8Сзв2Бп</t>
  </si>
  <si>
    <t>11</t>
  </si>
  <si>
    <t>Рава - Руське лісництво</t>
  </si>
  <si>
    <t>48</t>
  </si>
  <si>
    <t>2,5х0,5 Сзв</t>
  </si>
  <si>
    <t>Пирятинське л-во</t>
  </si>
  <si>
    <t>Потелицьке    л-во</t>
  </si>
  <si>
    <t>6</t>
  </si>
  <si>
    <t>3,0х0,9</t>
  </si>
  <si>
    <t>10 Мд</t>
  </si>
  <si>
    <t>10 Сзв</t>
  </si>
  <si>
    <t>9</t>
  </si>
  <si>
    <t>Річківське        л-во</t>
  </si>
  <si>
    <t>15</t>
  </si>
  <si>
    <t>8.2</t>
  </si>
  <si>
    <t>2,5х1,1 Мд</t>
  </si>
  <si>
    <t>2,1</t>
  </si>
  <si>
    <t>4,2</t>
  </si>
  <si>
    <t>1,3</t>
  </si>
  <si>
    <t>8Сзв2Дзв     10 Вх ч</t>
  </si>
  <si>
    <t>2,5х0,5 Сзв   2,5х0,7Дзв  3,0х1,0Вх ч</t>
  </si>
  <si>
    <t>Забірське              л-во</t>
  </si>
  <si>
    <r>
      <t>С</t>
    </r>
    <r>
      <rPr>
        <sz val="10"/>
        <rFont val="Garamond"/>
        <family val="1"/>
      </rPr>
      <t>3</t>
    </r>
  </si>
  <si>
    <r>
      <t>В</t>
    </r>
    <r>
      <rPr>
        <sz val="10"/>
        <rFont val="Garamond"/>
        <family val="1"/>
      </rPr>
      <t>2</t>
    </r>
  </si>
  <si>
    <r>
      <t>А</t>
    </r>
    <r>
      <rPr>
        <sz val="10"/>
        <rFont val="Garamond"/>
        <family val="1"/>
      </rPr>
      <t>2</t>
    </r>
  </si>
  <si>
    <r>
      <t>В</t>
    </r>
    <r>
      <rPr>
        <sz val="10"/>
        <rFont val="Garamond"/>
        <family val="1"/>
      </rPr>
      <t>3</t>
    </r>
  </si>
  <si>
    <r>
      <t>В</t>
    </r>
    <r>
      <rPr>
        <sz val="10"/>
        <rFont val="Times New Roman"/>
        <family val="1"/>
      </rPr>
      <t>3</t>
    </r>
  </si>
  <si>
    <r>
      <t>С</t>
    </r>
    <r>
      <rPr>
        <sz val="10"/>
        <rFont val="Times New Roman"/>
        <family val="1"/>
      </rPr>
      <t>2</t>
    </r>
  </si>
  <si>
    <t>21,3</t>
  </si>
  <si>
    <t>2,5х0,5 Сзв       2,5х0,7Бп</t>
  </si>
  <si>
    <t>2,5х0,5 Сзв      2,5х0,7Бп</t>
  </si>
  <si>
    <t>6,1</t>
  </si>
  <si>
    <t>13,1</t>
  </si>
  <si>
    <t>2</t>
  </si>
  <si>
    <t>4,3</t>
  </si>
  <si>
    <t>2,5х0,5 Сзв     2,5х0,7Бп</t>
  </si>
  <si>
    <t>1,6</t>
  </si>
  <si>
    <r>
      <rPr>
        <sz val="12"/>
        <rFont val="Garamond"/>
        <family val="1"/>
      </rPr>
      <t>Д</t>
    </r>
    <r>
      <rPr>
        <sz val="10"/>
        <rFont val="Garamond"/>
        <family val="1"/>
      </rPr>
      <t>з</t>
    </r>
  </si>
  <si>
    <t>3,0х0,8Дз</t>
  </si>
  <si>
    <t>10Дз</t>
  </si>
  <si>
    <t>26</t>
  </si>
  <si>
    <t>Вх ч</t>
  </si>
  <si>
    <r>
      <rPr>
        <sz val="12"/>
        <rFont val="Garamond"/>
        <family val="1"/>
      </rPr>
      <t>С</t>
    </r>
    <r>
      <rPr>
        <sz val="10"/>
        <rFont val="Garamond"/>
        <family val="1"/>
      </rPr>
      <t>4</t>
    </r>
  </si>
  <si>
    <t>2,5х1,2Вх ч</t>
  </si>
  <si>
    <t>10Вх ч</t>
  </si>
  <si>
    <t>2,5х0,5 Сзв    2,5х0,7Д чер</t>
  </si>
  <si>
    <t>8Сзв2Д чер</t>
  </si>
  <si>
    <t>14</t>
  </si>
  <si>
    <t>2,5х0,5 Сзв    2,5х1,2Вх ч</t>
  </si>
  <si>
    <t>10Сзв               10Вх ч</t>
  </si>
  <si>
    <t>Немирівське л-во</t>
  </si>
  <si>
    <t>Хлівчанське   л-во</t>
  </si>
  <si>
    <t>Волицьке        л-во</t>
  </si>
  <si>
    <t>Гійченське    л-во</t>
  </si>
  <si>
    <t>2,5х0,5Сзв       2,5х0,7Бп     2,5х1,1Мд</t>
  </si>
  <si>
    <t>8Сзв2Бп     10Мд</t>
  </si>
  <si>
    <t>Смолинське    л-во</t>
  </si>
  <si>
    <r>
      <rPr>
        <sz val="12"/>
        <rFont val="Garamond"/>
        <family val="1"/>
      </rPr>
      <t>С</t>
    </r>
    <r>
      <rPr>
        <sz val="10"/>
        <rFont val="Garamond"/>
        <family val="1"/>
      </rPr>
      <t>2</t>
    </r>
  </si>
  <si>
    <t>2,5х1,3Бк</t>
  </si>
  <si>
    <t>10Бк</t>
  </si>
  <si>
    <t>Яворівське                л-во</t>
  </si>
  <si>
    <t>Шклівське      л-во</t>
  </si>
  <si>
    <t>3,0х0,8</t>
  </si>
  <si>
    <t>Свидницьке       л-во</t>
  </si>
  <si>
    <t>5</t>
  </si>
  <si>
    <t>2,5х0,5 Сзв    2,5х0,7Дз</t>
  </si>
  <si>
    <t>10,1</t>
  </si>
  <si>
    <t>3,0х0,8Дз      3,0х0,5Сзв    3,0х1,0Вх ч</t>
  </si>
  <si>
    <t>10Дз10Сзв</t>
  </si>
  <si>
    <t>7</t>
  </si>
  <si>
    <t>Д4Влч</t>
  </si>
  <si>
    <t>зруб 2017р</t>
  </si>
  <si>
    <t>мех</t>
  </si>
  <si>
    <t>ручн</t>
  </si>
  <si>
    <t>2,5х1,0</t>
  </si>
  <si>
    <t>10Мд</t>
  </si>
  <si>
    <t>Тип      ЛРУ</t>
  </si>
  <si>
    <t>Д2Дгб</t>
  </si>
  <si>
    <t>Словітське л-во</t>
  </si>
  <si>
    <t>Д2Гд</t>
  </si>
  <si>
    <t>Пеняківське л-во</t>
  </si>
  <si>
    <t>Сасівське     л-во</t>
  </si>
  <si>
    <t>D2ГД</t>
  </si>
  <si>
    <t>D4Влч</t>
  </si>
  <si>
    <t>12</t>
  </si>
  <si>
    <t>9.2</t>
  </si>
  <si>
    <t>3.1</t>
  </si>
  <si>
    <t>3.2</t>
  </si>
  <si>
    <t>2.2</t>
  </si>
  <si>
    <t>Зруб 17р.</t>
  </si>
  <si>
    <t>ручний-0,6</t>
  </si>
  <si>
    <t>3 х 1</t>
  </si>
  <si>
    <t>10рМд</t>
  </si>
  <si>
    <t>2 х 0,7</t>
  </si>
  <si>
    <t>10рЯц+Сз</t>
  </si>
  <si>
    <t>ручний-0,3</t>
  </si>
  <si>
    <t>30</t>
  </si>
  <si>
    <t>Зруб 15р.</t>
  </si>
  <si>
    <t>4 х 2; 2 х 1</t>
  </si>
  <si>
    <t>1рМд+Яц1рЯц</t>
  </si>
  <si>
    <t>Дгл</t>
  </si>
  <si>
    <t>4.3</t>
  </si>
  <si>
    <t>Либохорівське</t>
  </si>
  <si>
    <t>Всього:</t>
  </si>
  <si>
    <t>43</t>
  </si>
  <si>
    <t>Зруб 14р.</t>
  </si>
  <si>
    <t>Галявина</t>
  </si>
  <si>
    <t>Мохнатське</t>
  </si>
  <si>
    <t>20</t>
  </si>
  <si>
    <t>1.1</t>
  </si>
  <si>
    <t>C3-бк-яц-Ял</t>
  </si>
  <si>
    <t>ручний-1,8</t>
  </si>
  <si>
    <t>Б. Лісові плантації</t>
  </si>
  <si>
    <t>ручний-0,2</t>
  </si>
  <si>
    <t>2 х 1;  4 х 4</t>
  </si>
  <si>
    <t>1рЯц1рМд+Яц</t>
  </si>
  <si>
    <t>ручний-0,1</t>
  </si>
  <si>
    <t>1рЯл1рМд+Ял</t>
  </si>
  <si>
    <t>6.5</t>
  </si>
  <si>
    <t>7.2</t>
  </si>
  <si>
    <t>2 х 1;  4 х 2,5</t>
  </si>
  <si>
    <t>1рЯл1рДгл+Ял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</si>
</sst>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_₴_-;\-* #,##0.00_₴_-;_-* &quot;-&quot;??_₴_-;_-@_-"/>
    <numFmt numFmtId="165" formatCode="0.0"/>
    <numFmt numFmtId="166" formatCode="0.0;[Red]0.0"/>
    <numFmt numFmtId="167" formatCode="_-* #,##0.000_₴_-;\-* #,##0.000_₴_-;_-* &quot;-&quot;??_₴_-;_-@_-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color indexed="9"/>
      <name val="Times New Roman"/>
      <family val="1"/>
    </font>
    <font>
      <b/>
      <sz val="11"/>
      <name val="Garamond"/>
      <family val="1"/>
    </font>
    <font>
      <b/>
      <sz val="14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2" fillId="7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45" fillId="0" borderId="5" applyNumberFormat="0" applyFill="0" applyAlignment="0" applyProtection="0"/>
    <xf numFmtId="0" fontId="46" fillId="20" borderId="6" applyNumberFormat="0" applyAlignment="0" applyProtection="0"/>
    <xf numFmtId="0" fontId="35" fillId="0" borderId="0" applyNumberFormat="0" applyFill="0" applyBorder="0" applyAlignment="0" applyProtection="0"/>
    <xf numFmtId="0" fontId="44" fillId="21" borderId="1" applyNumberFormat="0" applyAlignment="0" applyProtection="0"/>
    <xf numFmtId="0" fontId="1" fillId="0" borderId="7" applyNumberFormat="0" applyFill="0" applyAlignment="0" applyProtection="0"/>
    <xf numFmtId="0" fontId="40" fillId="3" borderId="0" applyNumberFormat="0" applyBorder="0" applyAlignment="0" applyProtection="0"/>
    <xf numFmtId="0" fontId="0" fillId="22" borderId="8" applyNumberFormat="0" applyFont="0" applyAlignment="0" applyProtection="0"/>
    <xf numFmtId="0" fontId="43" fillId="21" borderId="9" applyNumberFormat="0" applyAlignment="0" applyProtection="0"/>
    <xf numFmtId="0" fontId="41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4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165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5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165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25" borderId="0" xfId="0" applyFill="1" applyAlignment="1">
      <alignment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/>
    </xf>
    <xf numFmtId="165" fontId="4" fillId="10" borderId="11" xfId="0" applyNumberFormat="1" applyFont="1" applyFill="1" applyBorder="1" applyAlignment="1">
      <alignment/>
    </xf>
    <xf numFmtId="0" fontId="4" fillId="10" borderId="11" xfId="0" applyFont="1" applyFill="1" applyBorder="1" applyAlignment="1">
      <alignment/>
    </xf>
    <xf numFmtId="165" fontId="4" fillId="10" borderId="1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1" xfId="0" applyFont="1" applyBorder="1" applyAlignment="1">
      <alignment horizontal="center"/>
    </xf>
    <xf numFmtId="0" fontId="12" fillId="24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NumberFormat="1" applyFont="1" applyBorder="1" applyAlignment="1">
      <alignment horizontal="center" vertical="top" wrapText="1"/>
    </xf>
    <xf numFmtId="0" fontId="16" fillId="7" borderId="14" xfId="0" applyFont="1" applyFill="1" applyBorder="1" applyAlignment="1">
      <alignment horizontal="center" vertical="top" wrapText="1"/>
    </xf>
    <xf numFmtId="0" fontId="16" fillId="7" borderId="0" xfId="0" applyFont="1" applyFill="1" applyBorder="1" applyAlignment="1">
      <alignment horizontal="center" vertical="top" wrapText="1"/>
    </xf>
    <xf numFmtId="0" fontId="15" fillId="7" borderId="14" xfId="0" applyFont="1" applyFill="1" applyBorder="1" applyAlignment="1">
      <alignment vertical="top" wrapText="1"/>
    </xf>
    <xf numFmtId="0" fontId="15" fillId="7" borderId="0" xfId="0" applyFont="1" applyFill="1" applyBorder="1" applyAlignment="1">
      <alignment vertical="top" wrapText="1"/>
    </xf>
    <xf numFmtId="0" fontId="17" fillId="7" borderId="11" xfId="0" applyFont="1" applyFill="1" applyBorder="1" applyAlignment="1">
      <alignment horizontal="center" vertical="top" wrapText="1"/>
    </xf>
    <xf numFmtId="0" fontId="17" fillId="7" borderId="10" xfId="0" applyFont="1" applyFill="1" applyBorder="1" applyAlignment="1">
      <alignment horizontal="center" vertical="top" wrapText="1"/>
    </xf>
    <xf numFmtId="0" fontId="16" fillId="3" borderId="11" xfId="0" applyFont="1" applyFill="1" applyBorder="1" applyAlignment="1">
      <alignment horizontal="center" vertical="top" wrapText="1"/>
    </xf>
    <xf numFmtId="0" fontId="16" fillId="23" borderId="11" xfId="0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center" vertical="top" wrapText="1"/>
    </xf>
    <xf numFmtId="49" fontId="17" fillId="4" borderId="11" xfId="0" applyNumberFormat="1" applyFont="1" applyFill="1" applyBorder="1" applyAlignment="1">
      <alignment horizontal="center" vertical="top" wrapText="1"/>
    </xf>
    <xf numFmtId="0" fontId="16" fillId="4" borderId="11" xfId="0" applyFont="1" applyFill="1" applyBorder="1" applyAlignment="1">
      <alignment horizontal="center" vertical="top" wrapText="1"/>
    </xf>
    <xf numFmtId="0" fontId="16" fillId="4" borderId="11" xfId="0" applyNumberFormat="1" applyFont="1" applyFill="1" applyBorder="1" applyAlignment="1">
      <alignment horizontal="center" vertical="top" wrapText="1"/>
    </xf>
    <xf numFmtId="0" fontId="17" fillId="4" borderId="11" xfId="0" applyFont="1" applyFill="1" applyBorder="1" applyAlignment="1" applyProtection="1">
      <alignment horizontal="center" vertical="top" wrapText="1"/>
      <protection locked="0"/>
    </xf>
    <xf numFmtId="1" fontId="17" fillId="4" borderId="11" xfId="0" applyNumberFormat="1" applyFont="1" applyFill="1" applyBorder="1" applyAlignment="1">
      <alignment horizontal="center" vertical="top" wrapText="1"/>
    </xf>
    <xf numFmtId="0" fontId="17" fillId="10" borderId="11" xfId="0" applyFont="1" applyFill="1" applyBorder="1" applyAlignment="1">
      <alignment horizontal="center" vertical="center" wrapText="1"/>
    </xf>
    <xf numFmtId="1" fontId="17" fillId="10" borderId="11" xfId="0" applyNumberFormat="1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6" fontId="19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5" fontId="20" fillId="4" borderId="11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4" xfId="0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165" fontId="22" fillId="4" borderId="11" xfId="0" applyNumberFormat="1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15" fillId="7" borderId="14" xfId="0" applyFont="1" applyFill="1" applyBorder="1" applyAlignment="1">
      <alignment horizontal="center" vertical="top" wrapText="1"/>
    </xf>
    <xf numFmtId="0" fontId="16" fillId="7" borderId="11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vertical="top" wrapText="1"/>
    </xf>
    <xf numFmtId="0" fontId="10" fillId="7" borderId="12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center" vertical="top" wrapText="1"/>
    </xf>
    <xf numFmtId="165" fontId="27" fillId="0" borderId="11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165" fontId="24" fillId="0" borderId="11" xfId="0" applyNumberFormat="1" applyFont="1" applyBorder="1" applyAlignment="1">
      <alignment horizontal="center" vertical="center" wrapText="1"/>
    </xf>
    <xf numFmtId="165" fontId="28" fillId="4" borderId="11" xfId="0" applyNumberFormat="1" applyFont="1" applyFill="1" applyBorder="1" applyAlignment="1">
      <alignment horizontal="center" vertical="top" wrapText="1"/>
    </xf>
    <xf numFmtId="0" fontId="16" fillId="0" borderId="11" xfId="0" applyNumberFormat="1" applyFont="1" applyBorder="1" applyAlignment="1">
      <alignment horizontal="center" vertical="center" wrapText="1"/>
    </xf>
    <xf numFmtId="165" fontId="27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top" wrapText="1"/>
    </xf>
    <xf numFmtId="0" fontId="17" fillId="24" borderId="11" xfId="0" applyFont="1" applyFill="1" applyBorder="1" applyAlignment="1">
      <alignment horizontal="center" vertical="top" wrapText="1"/>
    </xf>
    <xf numFmtId="49" fontId="17" fillId="24" borderId="11" xfId="0" applyNumberFormat="1" applyFont="1" applyFill="1" applyBorder="1" applyAlignment="1">
      <alignment horizontal="center" vertical="top" wrapText="1"/>
    </xf>
    <xf numFmtId="165" fontId="28" fillId="24" borderId="11" xfId="0" applyNumberFormat="1" applyFont="1" applyFill="1" applyBorder="1" applyAlignment="1">
      <alignment horizontal="center" vertical="top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165" fontId="27" fillId="24" borderId="11" xfId="0" applyNumberFormat="1" applyFont="1" applyFill="1" applyBorder="1" applyAlignment="1">
      <alignment horizontal="center" vertical="top" wrapText="1"/>
    </xf>
    <xf numFmtId="0" fontId="17" fillId="24" borderId="11" xfId="0" applyFont="1" applyFill="1" applyBorder="1" applyAlignment="1">
      <alignment horizontal="center" vertical="center" wrapText="1"/>
    </xf>
    <xf numFmtId="49" fontId="17" fillId="24" borderId="11" xfId="0" applyNumberFormat="1" applyFont="1" applyFill="1" applyBorder="1" applyAlignment="1">
      <alignment horizontal="center" vertical="center" wrapText="1"/>
    </xf>
    <xf numFmtId="165" fontId="27" fillId="24" borderId="11" xfId="0" applyNumberFormat="1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top" wrapText="1"/>
    </xf>
    <xf numFmtId="0" fontId="28" fillId="4" borderId="11" xfId="0" applyFont="1" applyFill="1" applyBorder="1" applyAlignment="1">
      <alignment horizontal="center" vertical="top" wrapText="1"/>
    </xf>
    <xf numFmtId="49" fontId="28" fillId="4" borderId="11" xfId="0" applyNumberFormat="1" applyFont="1" applyFill="1" applyBorder="1" applyAlignment="1">
      <alignment horizontal="center" vertical="top" wrapText="1"/>
    </xf>
    <xf numFmtId="0" fontId="27" fillId="4" borderId="11" xfId="0" applyFont="1" applyFill="1" applyBorder="1" applyAlignment="1">
      <alignment horizontal="center" vertical="top" wrapText="1"/>
    </xf>
    <xf numFmtId="0" fontId="28" fillId="4" borderId="11" xfId="0" applyFont="1" applyFill="1" applyBorder="1" applyAlignment="1" applyProtection="1">
      <alignment horizontal="center" vertical="top" wrapText="1"/>
      <protection locked="0"/>
    </xf>
    <xf numFmtId="1" fontId="28" fillId="4" borderId="11" xfId="0" applyNumberFormat="1" applyFont="1" applyFill="1" applyBorder="1" applyAlignment="1">
      <alignment horizontal="center" vertical="top" wrapText="1"/>
    </xf>
    <xf numFmtId="0" fontId="28" fillId="24" borderId="11" xfId="0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top" wrapText="1"/>
    </xf>
    <xf numFmtId="0" fontId="26" fillId="4" borderId="11" xfId="0" applyFont="1" applyFill="1" applyBorder="1" applyAlignment="1">
      <alignment horizontal="center" vertical="top" wrapText="1"/>
    </xf>
    <xf numFmtId="0" fontId="26" fillId="4" borderId="11" xfId="0" applyNumberFormat="1" applyFont="1" applyFill="1" applyBorder="1" applyAlignment="1">
      <alignment horizontal="center" vertical="top" wrapText="1"/>
    </xf>
    <xf numFmtId="0" fontId="28" fillId="24" borderId="11" xfId="0" applyFont="1" applyFill="1" applyBorder="1" applyAlignment="1">
      <alignment horizontal="center" vertical="top" wrapText="1"/>
    </xf>
    <xf numFmtId="49" fontId="28" fillId="24" borderId="11" xfId="0" applyNumberFormat="1" applyFont="1" applyFill="1" applyBorder="1" applyAlignment="1">
      <alignment horizontal="center" vertical="top" wrapText="1"/>
    </xf>
    <xf numFmtId="0" fontId="26" fillId="24" borderId="11" xfId="0" applyNumberFormat="1" applyFont="1" applyFill="1" applyBorder="1" applyAlignment="1">
      <alignment horizontal="center" vertical="top" wrapText="1"/>
    </xf>
    <xf numFmtId="165" fontId="28" fillId="4" borderId="11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/>
    </xf>
    <xf numFmtId="165" fontId="28" fillId="24" borderId="11" xfId="0" applyNumberFormat="1" applyFont="1" applyFill="1" applyBorder="1" applyAlignment="1">
      <alignment horizontal="center" vertical="center" wrapText="1"/>
    </xf>
    <xf numFmtId="0" fontId="16" fillId="24" borderId="11" xfId="0" applyNumberFormat="1" applyFont="1" applyFill="1" applyBorder="1" applyAlignment="1">
      <alignment horizontal="center" vertical="center" wrapText="1"/>
    </xf>
    <xf numFmtId="0" fontId="26" fillId="24" borderId="1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 applyProtection="1">
      <alignment horizontal="center" vertical="top" wrapText="1"/>
      <protection locked="0"/>
    </xf>
    <xf numFmtId="1" fontId="28" fillId="24" borderId="11" xfId="0" applyNumberFormat="1" applyFont="1" applyFill="1" applyBorder="1" applyAlignment="1">
      <alignment horizontal="center" vertical="top" wrapText="1"/>
    </xf>
    <xf numFmtId="1" fontId="17" fillId="24" borderId="11" xfId="0" applyNumberFormat="1" applyFont="1" applyFill="1" applyBorder="1" applyAlignment="1">
      <alignment horizontal="center" vertical="top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vertical="top"/>
    </xf>
    <xf numFmtId="0" fontId="24" fillId="0" borderId="11" xfId="0" applyFont="1" applyFill="1" applyBorder="1" applyAlignment="1">
      <alignment horizontal="center" vertical="center" wrapText="1"/>
    </xf>
    <xf numFmtId="0" fontId="12" fillId="23" borderId="11" xfId="0" applyFont="1" applyFill="1" applyBorder="1" applyAlignment="1">
      <alignment horizontal="center" vertical="top" wrapText="1"/>
    </xf>
    <xf numFmtId="165" fontId="28" fillId="10" borderId="11" xfId="0" applyNumberFormat="1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167" fontId="0" fillId="0" borderId="0" xfId="60" applyNumberFormat="1" applyFont="1" applyAlignment="1">
      <alignment/>
    </xf>
    <xf numFmtId="0" fontId="13" fillId="0" borderId="0" xfId="0" applyFont="1" applyAlignment="1">
      <alignment horizontal="center"/>
    </xf>
    <xf numFmtId="0" fontId="31" fillId="0" borderId="11" xfId="0" applyFont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top" wrapText="1"/>
    </xf>
    <xf numFmtId="0" fontId="16" fillId="24" borderId="16" xfId="0" applyNumberFormat="1" applyFont="1" applyFill="1" applyBorder="1" applyAlignment="1">
      <alignment horizontal="center" vertical="top" wrapText="1"/>
    </xf>
    <xf numFmtId="1" fontId="17" fillId="24" borderId="16" xfId="0" applyNumberFormat="1" applyFont="1" applyFill="1" applyBorder="1" applyAlignment="1">
      <alignment horizontal="center" vertical="top" wrapText="1"/>
    </xf>
    <xf numFmtId="0" fontId="17" fillId="24" borderId="16" xfId="0" applyFont="1" applyFill="1" applyBorder="1" applyAlignment="1">
      <alignment horizontal="center" vertical="top" wrapText="1"/>
    </xf>
    <xf numFmtId="165" fontId="28" fillId="24" borderId="16" xfId="0" applyNumberFormat="1" applyFont="1" applyFill="1" applyBorder="1" applyAlignment="1">
      <alignment horizontal="center" vertical="top" wrapText="1"/>
    </xf>
    <xf numFmtId="0" fontId="17" fillId="7" borderId="12" xfId="0" applyFont="1" applyFill="1" applyBorder="1" applyAlignment="1">
      <alignment horizontal="center" vertical="top" wrapText="1"/>
    </xf>
    <xf numFmtId="0" fontId="17" fillId="7" borderId="17" xfId="0" applyFont="1" applyFill="1" applyBorder="1" applyAlignment="1">
      <alignment horizontal="center" vertical="top" wrapText="1"/>
    </xf>
    <xf numFmtId="0" fontId="16" fillId="24" borderId="18" xfId="0" applyFont="1" applyFill="1" applyBorder="1" applyAlignment="1">
      <alignment horizontal="center" vertical="top" wrapText="1"/>
    </xf>
    <xf numFmtId="0" fontId="16" fillId="24" borderId="19" xfId="0" applyFont="1" applyFill="1" applyBorder="1" applyAlignment="1">
      <alignment horizontal="center" vertical="top" wrapText="1"/>
    </xf>
    <xf numFmtId="0" fontId="28" fillId="10" borderId="16" xfId="0" applyFont="1" applyFill="1" applyBorder="1" applyAlignment="1">
      <alignment horizontal="center" vertical="center" wrapText="1"/>
    </xf>
    <xf numFmtId="0" fontId="33" fillId="10" borderId="16" xfId="0" applyFont="1" applyFill="1" applyBorder="1" applyAlignment="1">
      <alignment horizontal="center" vertical="center" wrapText="1"/>
    </xf>
    <xf numFmtId="165" fontId="28" fillId="10" borderId="16" xfId="0" applyNumberFormat="1" applyFont="1" applyFill="1" applyBorder="1" applyAlignment="1">
      <alignment horizontal="center" vertical="center" wrapText="1"/>
    </xf>
    <xf numFmtId="1" fontId="28" fillId="10" borderId="16" xfId="0" applyNumberFormat="1" applyFont="1" applyFill="1" applyBorder="1" applyAlignment="1">
      <alignment horizontal="center" vertical="center" wrapText="1"/>
    </xf>
    <xf numFmtId="0" fontId="16" fillId="23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26" borderId="13" xfId="0" applyFont="1" applyFill="1" applyBorder="1" applyAlignment="1" applyProtection="1">
      <alignment horizontal="center" vertical="center" wrapText="1"/>
      <protection locked="0"/>
    </xf>
    <xf numFmtId="0" fontId="16" fillId="23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26" borderId="11" xfId="0" applyFont="1" applyFill="1" applyBorder="1" applyAlignment="1" applyProtection="1">
      <alignment horizontal="center" vertical="center" wrapText="1"/>
      <protection locked="0"/>
    </xf>
    <xf numFmtId="165" fontId="16" fillId="0" borderId="11" xfId="0" applyNumberFormat="1" applyFont="1" applyBorder="1" applyAlignment="1">
      <alignment horizontal="center" vertical="center" wrapText="1"/>
    </xf>
    <xf numFmtId="0" fontId="16" fillId="23" borderId="2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6" fillId="26" borderId="20" xfId="0" applyFont="1" applyFill="1" applyBorder="1" applyAlignment="1" applyProtection="1">
      <alignment horizontal="center" vertical="center" wrapText="1"/>
      <protection locked="0"/>
    </xf>
    <xf numFmtId="0" fontId="17" fillId="4" borderId="20" xfId="0" applyFont="1" applyFill="1" applyBorder="1" applyAlignment="1">
      <alignment horizontal="center" vertical="center" wrapText="1"/>
    </xf>
    <xf numFmtId="49" fontId="17" fillId="4" borderId="20" xfId="0" applyNumberFormat="1" applyFont="1" applyFill="1" applyBorder="1" applyAlignment="1">
      <alignment horizontal="center" vertical="center" wrapText="1"/>
    </xf>
    <xf numFmtId="165" fontId="17" fillId="4" borderId="20" xfId="0" applyNumberFormat="1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0" xfId="0" applyNumberFormat="1" applyFont="1" applyFill="1" applyBorder="1" applyAlignment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49" fontId="16" fillId="0" borderId="13" xfId="0" applyNumberFormat="1" applyFont="1" applyBorder="1" applyAlignment="1">
      <alignment horizontal="center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1" fontId="17" fillId="4" borderId="20" xfId="0" applyNumberFormat="1" applyFont="1" applyFill="1" applyBorder="1" applyAlignment="1">
      <alignment horizontal="center" vertical="center" wrapText="1"/>
    </xf>
    <xf numFmtId="165" fontId="16" fillId="24" borderId="13" xfId="0" applyNumberFormat="1" applyFont="1" applyFill="1" applyBorder="1" applyAlignment="1">
      <alignment horizontal="center" vertical="center" wrapText="1"/>
    </xf>
    <xf numFmtId="0" fontId="16" fillId="24" borderId="13" xfId="0" applyFont="1" applyFill="1" applyBorder="1" applyAlignment="1" applyProtection="1">
      <alignment horizontal="center" vertical="center" wrapText="1"/>
      <protection locked="0"/>
    </xf>
    <xf numFmtId="1" fontId="17" fillId="24" borderId="13" xfId="0" applyNumberFormat="1" applyFont="1" applyFill="1" applyBorder="1" applyAlignment="1">
      <alignment horizontal="center" vertical="center" wrapText="1"/>
    </xf>
    <xf numFmtId="165" fontId="16" fillId="24" borderId="11" xfId="0" applyNumberFormat="1" applyFont="1" applyFill="1" applyBorder="1" applyAlignment="1">
      <alignment horizontal="center" vertical="center" wrapText="1"/>
    </xf>
    <xf numFmtId="0" fontId="16" fillId="24" borderId="11" xfId="0" applyFont="1" applyFill="1" applyBorder="1" applyAlignment="1" applyProtection="1">
      <alignment horizontal="center" vertical="center" wrapText="1"/>
      <protection locked="0"/>
    </xf>
    <xf numFmtId="1" fontId="17" fillId="24" borderId="11" xfId="0" applyNumberFormat="1" applyFont="1" applyFill="1" applyBorder="1" applyAlignment="1">
      <alignment horizontal="center" vertical="center" wrapText="1"/>
    </xf>
    <xf numFmtId="0" fontId="17" fillId="26" borderId="20" xfId="0" applyFont="1" applyFill="1" applyBorder="1" applyAlignment="1" applyProtection="1">
      <alignment horizontal="center" vertical="center" wrapText="1"/>
      <protection locked="0"/>
    </xf>
    <xf numFmtId="0" fontId="26" fillId="23" borderId="13" xfId="0" applyFont="1" applyFill="1" applyBorder="1" applyAlignment="1">
      <alignment horizontal="center" vertical="center" wrapText="1"/>
    </xf>
    <xf numFmtId="1" fontId="16" fillId="26" borderId="13" xfId="0" applyNumberFormat="1" applyFont="1" applyFill="1" applyBorder="1" applyAlignment="1">
      <alignment horizontal="center" vertical="center" wrapText="1"/>
    </xf>
    <xf numFmtId="0" fontId="26" fillId="23" borderId="11" xfId="0" applyFont="1" applyFill="1" applyBorder="1" applyAlignment="1">
      <alignment horizontal="center" vertical="center" wrapText="1"/>
    </xf>
    <xf numFmtId="1" fontId="16" fillId="26" borderId="11" xfId="0" applyNumberFormat="1" applyFont="1" applyFill="1" applyBorder="1" applyAlignment="1">
      <alignment horizontal="center" vertical="center" wrapText="1"/>
    </xf>
    <xf numFmtId="165" fontId="17" fillId="26" borderId="20" xfId="0" applyNumberFormat="1" applyFont="1" applyFill="1" applyBorder="1" applyAlignment="1">
      <alignment horizontal="center" vertical="center" wrapText="1"/>
    </xf>
    <xf numFmtId="1" fontId="17" fillId="26" borderId="20" xfId="0" applyNumberFormat="1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165" fontId="17" fillId="24" borderId="16" xfId="0" applyNumberFormat="1" applyFont="1" applyFill="1" applyBorder="1" applyAlignment="1">
      <alignment horizontal="center" vertical="center" wrapText="1"/>
    </xf>
    <xf numFmtId="0" fontId="16" fillId="24" borderId="16" xfId="0" applyNumberFormat="1" applyFont="1" applyFill="1" applyBorder="1" applyAlignment="1">
      <alignment horizontal="center" vertical="center" wrapText="1"/>
    </xf>
    <xf numFmtId="1" fontId="17" fillId="24" borderId="16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7" fillId="24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7" fillId="26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23" borderId="2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165" fontId="16" fillId="24" borderId="21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 wrapText="1"/>
    </xf>
    <xf numFmtId="0" fontId="16" fillId="26" borderId="21" xfId="0" applyFont="1" applyFill="1" applyBorder="1" applyAlignment="1" applyProtection="1">
      <alignment horizontal="center" vertical="center" wrapText="1"/>
      <protection locked="0"/>
    </xf>
    <xf numFmtId="1" fontId="17" fillId="24" borderId="21" xfId="0" applyNumberFormat="1" applyFont="1" applyFill="1" applyBorder="1" applyAlignment="1">
      <alignment horizontal="center" vertical="center" wrapText="1"/>
    </xf>
    <xf numFmtId="0" fontId="16" fillId="24" borderId="21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 wrapText="1"/>
    </xf>
    <xf numFmtId="165" fontId="28" fillId="24" borderId="16" xfId="0" applyNumberFormat="1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horizontal="center" vertical="top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7" fillId="24" borderId="23" xfId="0" applyFont="1" applyFill="1" applyBorder="1" applyAlignment="1">
      <alignment horizontal="center" vertical="center" wrapText="1"/>
    </xf>
    <xf numFmtId="0" fontId="17" fillId="24" borderId="24" xfId="0" applyFont="1" applyFill="1" applyBorder="1" applyAlignment="1">
      <alignment horizontal="center" vertical="center" wrapText="1"/>
    </xf>
    <xf numFmtId="0" fontId="17" fillId="24" borderId="25" xfId="0" applyFont="1" applyFill="1" applyBorder="1" applyAlignment="1">
      <alignment horizontal="center" vertical="center" wrapText="1"/>
    </xf>
    <xf numFmtId="1" fontId="17" fillId="24" borderId="26" xfId="0" applyNumberFormat="1" applyFont="1" applyFill="1" applyBorder="1" applyAlignment="1">
      <alignment horizontal="center" vertical="center" wrapText="1"/>
    </xf>
    <xf numFmtId="1" fontId="17" fillId="24" borderId="24" xfId="0" applyNumberFormat="1" applyFont="1" applyFill="1" applyBorder="1" applyAlignment="1">
      <alignment horizontal="center" vertical="center" wrapText="1"/>
    </xf>
    <xf numFmtId="1" fontId="17" fillId="24" borderId="27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34" fillId="24" borderId="24" xfId="0" applyFont="1" applyFill="1" applyBorder="1" applyAlignment="1">
      <alignment horizontal="center" vertical="top" wrapText="1"/>
    </xf>
    <xf numFmtId="0" fontId="16" fillId="7" borderId="11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vertical="top" wrapText="1"/>
    </xf>
    <xf numFmtId="0" fontId="34" fillId="0" borderId="24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7" borderId="11" xfId="0" applyFont="1" applyFill="1" applyBorder="1" applyAlignment="1">
      <alignment horizontal="center" vertical="distributed"/>
    </xf>
    <xf numFmtId="0" fontId="12" fillId="7" borderId="11" xfId="0" applyFont="1" applyFill="1" applyBorder="1" applyAlignment="1">
      <alignment horizontal="distributed" vertical="center"/>
    </xf>
    <xf numFmtId="0" fontId="12" fillId="7" borderId="12" xfId="0" applyFont="1" applyFill="1" applyBorder="1" applyAlignment="1">
      <alignment horizontal="center" vertical="distributed"/>
    </xf>
    <xf numFmtId="0" fontId="12" fillId="7" borderId="13" xfId="0" applyFont="1" applyFill="1" applyBorder="1" applyAlignment="1">
      <alignment horizontal="center" vertical="distributed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top" wrapText="1"/>
    </xf>
    <xf numFmtId="0" fontId="17" fillId="3" borderId="30" xfId="0" applyFont="1" applyFill="1" applyBorder="1" applyAlignment="1">
      <alignment horizontal="center" vertical="top" wrapText="1"/>
    </xf>
    <xf numFmtId="0" fontId="16" fillId="7" borderId="10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vertical="top" wrapText="1"/>
    </xf>
    <xf numFmtId="0" fontId="16" fillId="7" borderId="22" xfId="0" applyFont="1" applyFill="1" applyBorder="1" applyAlignment="1">
      <alignment horizontal="center" vertical="top" wrapText="1"/>
    </xf>
    <xf numFmtId="0" fontId="15" fillId="7" borderId="10" xfId="0" applyFont="1" applyFill="1" applyBorder="1" applyAlignment="1">
      <alignment vertical="top" wrapText="1"/>
    </xf>
    <xf numFmtId="0" fontId="15" fillId="7" borderId="22" xfId="0" applyFont="1" applyFill="1" applyBorder="1" applyAlignment="1">
      <alignment vertical="top" wrapText="1"/>
    </xf>
    <xf numFmtId="0" fontId="15" fillId="7" borderId="15" xfId="0" applyFont="1" applyFill="1" applyBorder="1" applyAlignment="1">
      <alignment vertical="top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top" wrapText="1"/>
    </xf>
    <xf numFmtId="0" fontId="27" fillId="24" borderId="13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textRotation="90" wrapText="1"/>
    </xf>
    <xf numFmtId="0" fontId="0" fillId="8" borderId="29" xfId="0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3" borderId="10" xfId="0" applyFont="1" applyFill="1" applyBorder="1" applyAlignment="1">
      <alignment horizontal="left"/>
    </xf>
    <xf numFmtId="0" fontId="4" fillId="23" borderId="15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 wrapText="1"/>
    </xf>
    <xf numFmtId="0" fontId="10" fillId="7" borderId="12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23" borderId="2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107:A108" totalsRowShown="0">
  <autoFilter ref="A107:A108"/>
  <tableColumns count="1">
    <tableColumn id="1" name="Столбец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68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1" max="11" width="11.57421875" style="0" customWidth="1"/>
  </cols>
  <sheetData>
    <row r="1" spans="1:21" ht="20.25">
      <c r="A1" s="47"/>
      <c r="B1" s="266" t="s">
        <v>161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ht="20.25">
      <c r="A2" s="47"/>
      <c r="B2" s="266" t="s">
        <v>162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20.25">
      <c r="A3" s="47"/>
      <c r="B3" s="266" t="s">
        <v>199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pans="1:21" ht="9.75" customHeight="1">
      <c r="A4" s="4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</row>
    <row r="5" spans="1:21" ht="32.25" customHeight="1">
      <c r="A5" s="104" t="s">
        <v>99</v>
      </c>
      <c r="B5" s="104" t="s">
        <v>100</v>
      </c>
      <c r="C5" s="104" t="s">
        <v>100</v>
      </c>
      <c r="D5" s="104" t="s">
        <v>101</v>
      </c>
      <c r="E5" s="104" t="s">
        <v>102</v>
      </c>
      <c r="F5" s="104" t="s">
        <v>3</v>
      </c>
      <c r="G5" s="104" t="s">
        <v>103</v>
      </c>
      <c r="H5" s="269" t="s">
        <v>5</v>
      </c>
      <c r="I5" s="269"/>
      <c r="J5" s="104" t="s">
        <v>104</v>
      </c>
      <c r="K5" s="104" t="s">
        <v>12</v>
      </c>
      <c r="L5" s="269" t="s">
        <v>105</v>
      </c>
      <c r="M5" s="269"/>
      <c r="N5" s="269"/>
      <c r="O5" s="269"/>
      <c r="P5" s="269"/>
      <c r="Q5" s="269"/>
      <c r="R5" s="269"/>
      <c r="S5" s="269"/>
      <c r="T5" s="269"/>
      <c r="U5" s="269"/>
    </row>
    <row r="6" spans="1:21" ht="25.5">
      <c r="A6" s="105"/>
      <c r="B6" s="104" t="s">
        <v>106</v>
      </c>
      <c r="C6" s="104" t="s">
        <v>107</v>
      </c>
      <c r="D6" s="104" t="s">
        <v>108</v>
      </c>
      <c r="E6" s="104" t="s">
        <v>109</v>
      </c>
      <c r="F6" s="105"/>
      <c r="G6" s="104" t="s">
        <v>110</v>
      </c>
      <c r="H6" s="104" t="s">
        <v>111</v>
      </c>
      <c r="I6" s="104" t="s">
        <v>112</v>
      </c>
      <c r="J6" s="104" t="s">
        <v>113</v>
      </c>
      <c r="K6" s="104" t="s">
        <v>114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</row>
    <row r="7" spans="1:21" ht="15">
      <c r="A7" s="105"/>
      <c r="B7" s="105"/>
      <c r="C7" s="105"/>
      <c r="D7" s="105"/>
      <c r="E7" s="104" t="s">
        <v>115</v>
      </c>
      <c r="F7" s="105"/>
      <c r="G7" s="104" t="s">
        <v>116</v>
      </c>
      <c r="H7" s="104" t="s">
        <v>117</v>
      </c>
      <c r="I7" s="104" t="s">
        <v>118</v>
      </c>
      <c r="J7" s="104" t="s">
        <v>119</v>
      </c>
      <c r="K7" s="104"/>
      <c r="L7" s="104" t="s">
        <v>77</v>
      </c>
      <c r="M7" s="269" t="s">
        <v>120</v>
      </c>
      <c r="N7" s="269"/>
      <c r="O7" s="269"/>
      <c r="P7" s="269"/>
      <c r="Q7" s="269"/>
      <c r="R7" s="269"/>
      <c r="S7" s="269"/>
      <c r="T7" s="269"/>
      <c r="U7" s="269"/>
    </row>
    <row r="8" spans="1:21" ht="15">
      <c r="A8" s="70"/>
      <c r="B8" s="70"/>
      <c r="C8" s="70"/>
      <c r="D8" s="70"/>
      <c r="E8" s="68" t="s">
        <v>121</v>
      </c>
      <c r="F8" s="70"/>
      <c r="G8" s="68" t="s">
        <v>122</v>
      </c>
      <c r="H8" s="68" t="s">
        <v>7</v>
      </c>
      <c r="I8" s="68" t="s">
        <v>123</v>
      </c>
      <c r="J8" s="103"/>
      <c r="K8" s="68"/>
      <c r="L8" s="69" t="s">
        <v>124</v>
      </c>
      <c r="M8" s="70"/>
      <c r="N8" s="70"/>
      <c r="O8" s="70"/>
      <c r="P8" s="70"/>
      <c r="Q8" s="70"/>
      <c r="R8" s="70"/>
      <c r="S8" s="70"/>
      <c r="T8" s="70"/>
      <c r="U8" s="70"/>
    </row>
    <row r="9" spans="1:21" ht="15">
      <c r="A9" s="70"/>
      <c r="B9" s="70"/>
      <c r="C9" s="70"/>
      <c r="D9" s="70"/>
      <c r="E9" s="70"/>
      <c r="F9" s="70"/>
      <c r="G9" s="70"/>
      <c r="H9" s="70"/>
      <c r="I9" s="70"/>
      <c r="J9" s="70"/>
      <c r="K9" s="68"/>
      <c r="L9" s="71"/>
      <c r="M9" s="68" t="s">
        <v>26</v>
      </c>
      <c r="N9" s="68" t="s">
        <v>125</v>
      </c>
      <c r="O9" s="68" t="s">
        <v>126</v>
      </c>
      <c r="P9" s="68" t="s">
        <v>127</v>
      </c>
      <c r="Q9" s="68" t="s">
        <v>316</v>
      </c>
      <c r="R9" s="68" t="s">
        <v>38</v>
      </c>
      <c r="S9" s="68" t="s">
        <v>68</v>
      </c>
      <c r="T9" s="68" t="s">
        <v>128</v>
      </c>
      <c r="U9" s="68" t="s">
        <v>129</v>
      </c>
    </row>
    <row r="10" spans="1:21" ht="15.75" thickBot="1">
      <c r="A10" s="186">
        <v>1</v>
      </c>
      <c r="B10" s="186">
        <v>2</v>
      </c>
      <c r="C10" s="186">
        <v>3</v>
      </c>
      <c r="D10" s="186">
        <v>4</v>
      </c>
      <c r="E10" s="186">
        <v>5</v>
      </c>
      <c r="F10" s="186">
        <v>6</v>
      </c>
      <c r="G10" s="186">
        <v>7</v>
      </c>
      <c r="H10" s="186">
        <v>8</v>
      </c>
      <c r="I10" s="186">
        <v>9</v>
      </c>
      <c r="J10" s="186">
        <v>10</v>
      </c>
      <c r="K10" s="187">
        <v>11</v>
      </c>
      <c r="L10" s="186">
        <v>12</v>
      </c>
      <c r="M10" s="186">
        <v>13</v>
      </c>
      <c r="N10" s="186">
        <v>14</v>
      </c>
      <c r="O10" s="186">
        <v>15</v>
      </c>
      <c r="P10" s="186">
        <v>16</v>
      </c>
      <c r="Q10" s="186"/>
      <c r="R10" s="186">
        <v>17</v>
      </c>
      <c r="S10" s="186">
        <v>18</v>
      </c>
      <c r="T10" s="186">
        <v>19</v>
      </c>
      <c r="U10" s="186">
        <v>20</v>
      </c>
    </row>
    <row r="11" spans="1:21" ht="19.5" thickBot="1">
      <c r="A11" s="188"/>
      <c r="B11" s="181"/>
      <c r="C11" s="181"/>
      <c r="D11" s="181"/>
      <c r="E11" s="181"/>
      <c r="F11" s="181"/>
      <c r="G11" s="268" t="s">
        <v>70</v>
      </c>
      <c r="H11" s="268"/>
      <c r="I11" s="268"/>
      <c r="J11" s="268"/>
      <c r="K11" s="268"/>
      <c r="L11" s="181"/>
      <c r="M11" s="181"/>
      <c r="N11" s="181"/>
      <c r="O11" s="181"/>
      <c r="P11" s="181"/>
      <c r="Q11" s="181"/>
      <c r="R11" s="181"/>
      <c r="S11" s="181"/>
      <c r="T11" s="181"/>
      <c r="U11" s="189"/>
    </row>
    <row r="12" spans="1:21" ht="25.5">
      <c r="A12" s="194" t="s">
        <v>130</v>
      </c>
      <c r="B12" s="195">
        <v>13</v>
      </c>
      <c r="C12" s="195">
        <v>12</v>
      </c>
      <c r="D12" s="195">
        <v>0.4</v>
      </c>
      <c r="E12" s="195" t="s">
        <v>26</v>
      </c>
      <c r="F12" s="195" t="s">
        <v>131</v>
      </c>
      <c r="G12" s="195" t="s">
        <v>132</v>
      </c>
      <c r="H12" s="195" t="s">
        <v>133</v>
      </c>
      <c r="I12" s="195" t="s">
        <v>133</v>
      </c>
      <c r="J12" s="196" t="s">
        <v>134</v>
      </c>
      <c r="K12" s="195" t="s">
        <v>135</v>
      </c>
      <c r="L12" s="197">
        <v>2000</v>
      </c>
      <c r="M12" s="195">
        <v>1600</v>
      </c>
      <c r="N12" s="195"/>
      <c r="O12" s="195"/>
      <c r="P12" s="195"/>
      <c r="Q12" s="195"/>
      <c r="R12" s="195">
        <v>20</v>
      </c>
      <c r="S12" s="195">
        <v>380</v>
      </c>
      <c r="T12" s="195"/>
      <c r="U12" s="195"/>
    </row>
    <row r="13" spans="1:21" ht="25.5">
      <c r="A13" s="198" t="s">
        <v>130</v>
      </c>
      <c r="B13" s="199">
        <v>16</v>
      </c>
      <c r="C13" s="200" t="s">
        <v>136</v>
      </c>
      <c r="D13" s="199">
        <v>0.5</v>
      </c>
      <c r="E13" s="199" t="s">
        <v>26</v>
      </c>
      <c r="F13" s="199" t="s">
        <v>137</v>
      </c>
      <c r="G13" s="199" t="s">
        <v>132</v>
      </c>
      <c r="H13" s="199" t="s">
        <v>138</v>
      </c>
      <c r="I13" s="199" t="s">
        <v>138</v>
      </c>
      <c r="J13" s="124" t="s">
        <v>134</v>
      </c>
      <c r="K13" s="199" t="s">
        <v>135</v>
      </c>
      <c r="L13" s="201">
        <v>2620</v>
      </c>
      <c r="M13" s="199">
        <v>2000</v>
      </c>
      <c r="N13" s="199">
        <v>120</v>
      </c>
      <c r="O13" s="199"/>
      <c r="P13" s="199"/>
      <c r="Q13" s="199"/>
      <c r="R13" s="199">
        <v>25</v>
      </c>
      <c r="S13" s="199">
        <v>475</v>
      </c>
      <c r="T13" s="199"/>
      <c r="U13" s="199"/>
    </row>
    <row r="14" spans="1:21" ht="25.5">
      <c r="A14" s="198" t="s">
        <v>130</v>
      </c>
      <c r="B14" s="199">
        <v>19</v>
      </c>
      <c r="C14" s="200" t="s">
        <v>139</v>
      </c>
      <c r="D14" s="202">
        <v>0.7</v>
      </c>
      <c r="E14" s="199" t="s">
        <v>26</v>
      </c>
      <c r="F14" s="199" t="s">
        <v>131</v>
      </c>
      <c r="G14" s="199" t="s">
        <v>132</v>
      </c>
      <c r="H14" s="199" t="s">
        <v>140</v>
      </c>
      <c r="I14" s="199" t="s">
        <v>140</v>
      </c>
      <c r="J14" s="124" t="s">
        <v>134</v>
      </c>
      <c r="K14" s="199" t="s">
        <v>135</v>
      </c>
      <c r="L14" s="201">
        <v>3620</v>
      </c>
      <c r="M14" s="199">
        <v>2800</v>
      </c>
      <c r="N14" s="199">
        <v>120</v>
      </c>
      <c r="O14" s="199"/>
      <c r="P14" s="199"/>
      <c r="Q14" s="199"/>
      <c r="R14" s="199">
        <v>35</v>
      </c>
      <c r="S14" s="199">
        <v>665</v>
      </c>
      <c r="T14" s="199"/>
      <c r="U14" s="199"/>
    </row>
    <row r="15" spans="1:21" ht="25.5">
      <c r="A15" s="198" t="s">
        <v>130</v>
      </c>
      <c r="B15" s="199">
        <v>26</v>
      </c>
      <c r="C15" s="200" t="s">
        <v>139</v>
      </c>
      <c r="D15" s="199">
        <v>0.8</v>
      </c>
      <c r="E15" s="199" t="s">
        <v>26</v>
      </c>
      <c r="F15" s="199" t="s">
        <v>131</v>
      </c>
      <c r="G15" s="199" t="s">
        <v>132</v>
      </c>
      <c r="H15" s="199" t="s">
        <v>141</v>
      </c>
      <c r="I15" s="199" t="s">
        <v>141</v>
      </c>
      <c r="J15" s="124" t="s">
        <v>134</v>
      </c>
      <c r="K15" s="199" t="s">
        <v>142</v>
      </c>
      <c r="L15" s="201">
        <v>4120</v>
      </c>
      <c r="M15" s="199">
        <v>3200</v>
      </c>
      <c r="N15" s="199">
        <v>120</v>
      </c>
      <c r="O15" s="199"/>
      <c r="P15" s="199"/>
      <c r="Q15" s="199"/>
      <c r="R15" s="199">
        <v>760</v>
      </c>
      <c r="S15" s="199">
        <v>40</v>
      </c>
      <c r="T15" s="199"/>
      <c r="U15" s="199"/>
    </row>
    <row r="16" spans="1:21" ht="25.5">
      <c r="A16" s="198" t="s">
        <v>130</v>
      </c>
      <c r="B16" s="199">
        <v>46</v>
      </c>
      <c r="C16" s="199">
        <v>11</v>
      </c>
      <c r="D16" s="199">
        <v>0.5</v>
      </c>
      <c r="E16" s="199" t="s">
        <v>26</v>
      </c>
      <c r="F16" s="199" t="s">
        <v>137</v>
      </c>
      <c r="G16" s="199" t="s">
        <v>132</v>
      </c>
      <c r="H16" s="199" t="s">
        <v>138</v>
      </c>
      <c r="I16" s="199" t="s">
        <v>138</v>
      </c>
      <c r="J16" s="124" t="s">
        <v>134</v>
      </c>
      <c r="K16" s="199" t="s">
        <v>135</v>
      </c>
      <c r="L16" s="201">
        <v>2500</v>
      </c>
      <c r="M16" s="199">
        <v>2000</v>
      </c>
      <c r="N16" s="199"/>
      <c r="O16" s="199"/>
      <c r="P16" s="199"/>
      <c r="Q16" s="199"/>
      <c r="R16" s="199">
        <v>25</v>
      </c>
      <c r="S16" s="199">
        <v>475</v>
      </c>
      <c r="T16" s="199"/>
      <c r="U16" s="199"/>
    </row>
    <row r="17" spans="1:21" ht="26.25" thickBot="1">
      <c r="A17" s="203" t="s">
        <v>130</v>
      </c>
      <c r="B17" s="204">
        <v>63</v>
      </c>
      <c r="C17" s="205" t="s">
        <v>143</v>
      </c>
      <c r="D17" s="206">
        <v>1</v>
      </c>
      <c r="E17" s="204" t="s">
        <v>26</v>
      </c>
      <c r="F17" s="204" t="s">
        <v>144</v>
      </c>
      <c r="G17" s="204" t="s">
        <v>132</v>
      </c>
      <c r="H17" s="204" t="s">
        <v>145</v>
      </c>
      <c r="I17" s="204" t="s">
        <v>145</v>
      </c>
      <c r="J17" s="207" t="s">
        <v>134</v>
      </c>
      <c r="K17" s="204" t="s">
        <v>135</v>
      </c>
      <c r="L17" s="208">
        <v>5135</v>
      </c>
      <c r="M17" s="204">
        <v>4000</v>
      </c>
      <c r="N17" s="204">
        <v>135</v>
      </c>
      <c r="O17" s="204"/>
      <c r="P17" s="204"/>
      <c r="Q17" s="204"/>
      <c r="R17" s="204">
        <v>50</v>
      </c>
      <c r="S17" s="204">
        <v>950</v>
      </c>
      <c r="T17" s="204"/>
      <c r="U17" s="204"/>
    </row>
    <row r="18" spans="1:21" ht="25.5">
      <c r="A18" s="194" t="s">
        <v>130</v>
      </c>
      <c r="B18" s="195">
        <v>11</v>
      </c>
      <c r="C18" s="195">
        <v>2</v>
      </c>
      <c r="D18" s="195">
        <v>0.5</v>
      </c>
      <c r="E18" s="195" t="s">
        <v>26</v>
      </c>
      <c r="F18" s="195" t="s">
        <v>137</v>
      </c>
      <c r="G18" s="195" t="s">
        <v>305</v>
      </c>
      <c r="H18" s="195" t="s">
        <v>138</v>
      </c>
      <c r="I18" s="195" t="s">
        <v>138</v>
      </c>
      <c r="J18" s="196" t="s">
        <v>134</v>
      </c>
      <c r="K18" s="195" t="s">
        <v>135</v>
      </c>
      <c r="L18" s="197">
        <v>2612</v>
      </c>
      <c r="M18" s="195">
        <v>2000</v>
      </c>
      <c r="N18" s="195"/>
      <c r="O18" s="195"/>
      <c r="P18" s="195"/>
      <c r="Q18" s="195"/>
      <c r="R18" s="195"/>
      <c r="S18" s="195">
        <v>500</v>
      </c>
      <c r="T18" s="195">
        <v>112</v>
      </c>
      <c r="U18" s="195"/>
    </row>
    <row r="19" spans="1:21" ht="25.5">
      <c r="A19" s="198" t="s">
        <v>130</v>
      </c>
      <c r="B19" s="199">
        <v>15</v>
      </c>
      <c r="C19" s="200" t="s">
        <v>300</v>
      </c>
      <c r="D19" s="199">
        <v>0.7</v>
      </c>
      <c r="E19" s="199" t="s">
        <v>26</v>
      </c>
      <c r="F19" s="199" t="s">
        <v>131</v>
      </c>
      <c r="G19" s="199" t="s">
        <v>305</v>
      </c>
      <c r="H19" s="199" t="s">
        <v>140</v>
      </c>
      <c r="I19" s="199" t="s">
        <v>140</v>
      </c>
      <c r="J19" s="124" t="s">
        <v>134</v>
      </c>
      <c r="K19" s="199" t="s">
        <v>135</v>
      </c>
      <c r="L19" s="201">
        <v>3500</v>
      </c>
      <c r="M19" s="199">
        <v>2800</v>
      </c>
      <c r="N19" s="199"/>
      <c r="O19" s="199"/>
      <c r="P19" s="199"/>
      <c r="Q19" s="199"/>
      <c r="R19" s="199"/>
      <c r="S19" s="199">
        <v>700</v>
      </c>
      <c r="T19" s="199"/>
      <c r="U19" s="199"/>
    </row>
    <row r="20" spans="1:21" ht="25.5">
      <c r="A20" s="198" t="s">
        <v>130</v>
      </c>
      <c r="B20" s="199">
        <v>24</v>
      </c>
      <c r="C20" s="200" t="s">
        <v>301</v>
      </c>
      <c r="D20" s="199">
        <v>0.6</v>
      </c>
      <c r="E20" s="199" t="s">
        <v>125</v>
      </c>
      <c r="F20" s="199" t="s">
        <v>131</v>
      </c>
      <c r="G20" s="199" t="s">
        <v>305</v>
      </c>
      <c r="H20" s="199" t="s">
        <v>306</v>
      </c>
      <c r="I20" s="199" t="s">
        <v>306</v>
      </c>
      <c r="J20" s="124" t="s">
        <v>307</v>
      </c>
      <c r="K20" s="199" t="s">
        <v>308</v>
      </c>
      <c r="L20" s="201">
        <v>1980</v>
      </c>
      <c r="M20" s="199"/>
      <c r="N20" s="199">
        <v>1980</v>
      </c>
      <c r="O20" s="199"/>
      <c r="P20" s="199"/>
      <c r="Q20" s="199"/>
      <c r="R20" s="199"/>
      <c r="S20" s="199"/>
      <c r="T20" s="199"/>
      <c r="U20" s="199"/>
    </row>
    <row r="21" spans="1:21" ht="25.5">
      <c r="A21" s="198" t="s">
        <v>130</v>
      </c>
      <c r="B21" s="199">
        <v>31</v>
      </c>
      <c r="C21" s="200" t="s">
        <v>302</v>
      </c>
      <c r="D21" s="199">
        <v>0.6</v>
      </c>
      <c r="E21" s="199" t="s">
        <v>125</v>
      </c>
      <c r="F21" s="199" t="s">
        <v>131</v>
      </c>
      <c r="G21" s="199" t="s">
        <v>305</v>
      </c>
      <c r="H21" s="199" t="s">
        <v>138</v>
      </c>
      <c r="I21" s="199" t="s">
        <v>138</v>
      </c>
      <c r="J21" s="124" t="s">
        <v>307</v>
      </c>
      <c r="K21" s="199" t="s">
        <v>308</v>
      </c>
      <c r="L21" s="201">
        <v>1980</v>
      </c>
      <c r="M21" s="199"/>
      <c r="N21" s="199">
        <v>1980</v>
      </c>
      <c r="O21" s="199"/>
      <c r="P21" s="199"/>
      <c r="Q21" s="199"/>
      <c r="R21" s="199"/>
      <c r="S21" s="199"/>
      <c r="T21" s="199"/>
      <c r="U21" s="199"/>
    </row>
    <row r="22" spans="1:21" ht="25.5">
      <c r="A22" s="198" t="s">
        <v>130</v>
      </c>
      <c r="B22" s="199">
        <v>31</v>
      </c>
      <c r="C22" s="200" t="s">
        <v>303</v>
      </c>
      <c r="D22" s="199">
        <v>0.6</v>
      </c>
      <c r="E22" s="199" t="s">
        <v>125</v>
      </c>
      <c r="F22" s="199" t="s">
        <v>131</v>
      </c>
      <c r="G22" s="199" t="s">
        <v>305</v>
      </c>
      <c r="H22" s="199" t="s">
        <v>306</v>
      </c>
      <c r="I22" s="199" t="s">
        <v>306</v>
      </c>
      <c r="J22" s="124" t="s">
        <v>309</v>
      </c>
      <c r="K22" s="199" t="s">
        <v>310</v>
      </c>
      <c r="L22" s="201">
        <v>4290</v>
      </c>
      <c r="M22" s="199">
        <v>3286</v>
      </c>
      <c r="N22" s="199"/>
      <c r="O22" s="199">
        <v>1004</v>
      </c>
      <c r="P22" s="199"/>
      <c r="Q22" s="199"/>
      <c r="R22" s="199"/>
      <c r="S22" s="199"/>
      <c r="T22" s="199"/>
      <c r="U22" s="199"/>
    </row>
    <row r="23" spans="1:21" ht="25.5">
      <c r="A23" s="198" t="s">
        <v>130</v>
      </c>
      <c r="B23" s="199">
        <v>45</v>
      </c>
      <c r="C23" s="200" t="s">
        <v>217</v>
      </c>
      <c r="D23" s="199">
        <v>0.4</v>
      </c>
      <c r="E23" s="199" t="s">
        <v>26</v>
      </c>
      <c r="F23" s="199" t="s">
        <v>137</v>
      </c>
      <c r="G23" s="199" t="s">
        <v>305</v>
      </c>
      <c r="H23" s="199" t="s">
        <v>133</v>
      </c>
      <c r="I23" s="199" t="s">
        <v>133</v>
      </c>
      <c r="J23" s="124" t="s">
        <v>134</v>
      </c>
      <c r="K23" s="199" t="s">
        <v>135</v>
      </c>
      <c r="L23" s="201">
        <v>2010</v>
      </c>
      <c r="M23" s="199">
        <v>1600</v>
      </c>
      <c r="N23" s="199"/>
      <c r="O23" s="199"/>
      <c r="P23" s="199"/>
      <c r="Q23" s="199"/>
      <c r="R23" s="199"/>
      <c r="S23" s="199">
        <v>400</v>
      </c>
      <c r="T23" s="199"/>
      <c r="U23" s="199">
        <v>10</v>
      </c>
    </row>
    <row r="24" spans="1:21" ht="25.5">
      <c r="A24" s="198" t="s">
        <v>130</v>
      </c>
      <c r="B24" s="199">
        <v>46</v>
      </c>
      <c r="C24" s="200" t="s">
        <v>151</v>
      </c>
      <c r="D24" s="199">
        <v>0.3</v>
      </c>
      <c r="E24" s="199" t="s">
        <v>26</v>
      </c>
      <c r="F24" s="199" t="s">
        <v>131</v>
      </c>
      <c r="G24" s="199" t="s">
        <v>305</v>
      </c>
      <c r="H24" s="199" t="s">
        <v>311</v>
      </c>
      <c r="I24" s="199" t="s">
        <v>311</v>
      </c>
      <c r="J24" s="124" t="s">
        <v>134</v>
      </c>
      <c r="K24" s="199" t="s">
        <v>135</v>
      </c>
      <c r="L24" s="201">
        <v>1500</v>
      </c>
      <c r="M24" s="199">
        <v>1200</v>
      </c>
      <c r="N24" s="199"/>
      <c r="O24" s="199"/>
      <c r="P24" s="199"/>
      <c r="Q24" s="199"/>
      <c r="R24" s="199"/>
      <c r="S24" s="199">
        <v>300</v>
      </c>
      <c r="T24" s="199"/>
      <c r="U24" s="199"/>
    </row>
    <row r="25" spans="1:21" ht="25.5">
      <c r="A25" s="198" t="s">
        <v>130</v>
      </c>
      <c r="B25" s="199">
        <v>53</v>
      </c>
      <c r="C25" s="200" t="s">
        <v>304</v>
      </c>
      <c r="D25" s="202">
        <v>0.6</v>
      </c>
      <c r="E25" s="199" t="s">
        <v>26</v>
      </c>
      <c r="F25" s="199" t="s">
        <v>131</v>
      </c>
      <c r="G25" s="199" t="s">
        <v>305</v>
      </c>
      <c r="H25" s="199" t="s">
        <v>306</v>
      </c>
      <c r="I25" s="199" t="s">
        <v>306</v>
      </c>
      <c r="J25" s="124" t="s">
        <v>134</v>
      </c>
      <c r="K25" s="199" t="s">
        <v>135</v>
      </c>
      <c r="L25" s="201">
        <v>3000</v>
      </c>
      <c r="M25" s="199">
        <v>2400</v>
      </c>
      <c r="N25" s="199"/>
      <c r="O25" s="199"/>
      <c r="P25" s="199"/>
      <c r="Q25" s="199"/>
      <c r="R25" s="199"/>
      <c r="S25" s="199">
        <v>600</v>
      </c>
      <c r="T25" s="199"/>
      <c r="U25" s="199"/>
    </row>
    <row r="26" spans="1:21" ht="15.75" thickBot="1">
      <c r="A26" s="209" t="s">
        <v>146</v>
      </c>
      <c r="B26" s="209"/>
      <c r="C26" s="210"/>
      <c r="D26" s="211">
        <f>D12+D13+D14+D15+D16+D17+D18+D19+D20+D21+D22+D23+D24+D25</f>
        <v>8.2</v>
      </c>
      <c r="E26" s="212"/>
      <c r="F26" s="209"/>
      <c r="G26" s="212"/>
      <c r="H26" s="212"/>
      <c r="I26" s="212"/>
      <c r="J26" s="213"/>
      <c r="K26" s="209"/>
      <c r="L26" s="214">
        <f>L12+L13+L14+L15+L16+L17+L18+L19+L20+L21++L22+L23+L24+L25</f>
        <v>40867</v>
      </c>
      <c r="M26" s="214">
        <f>M12+M13+M14+M15+M16+M17+M18+M19+M22+M23+M24+M25</f>
        <v>28886</v>
      </c>
      <c r="N26" s="214">
        <f>N13+N14+N15+N17+N20+N21</f>
        <v>4455</v>
      </c>
      <c r="O26" s="214">
        <v>1004</v>
      </c>
      <c r="P26" s="214">
        <v>0</v>
      </c>
      <c r="Q26" s="214">
        <v>0</v>
      </c>
      <c r="R26" s="214">
        <f>R12+R13+R14+R15+R16+R17</f>
        <v>915</v>
      </c>
      <c r="S26" s="214">
        <f>S12+S13+S14+S15+S16+S17+S18+S19+S23+S24+S25</f>
        <v>5485</v>
      </c>
      <c r="T26" s="214">
        <v>112</v>
      </c>
      <c r="U26" s="214">
        <v>10</v>
      </c>
    </row>
    <row r="27" spans="1:21" ht="25.5">
      <c r="A27" s="194" t="s">
        <v>147</v>
      </c>
      <c r="B27" s="195">
        <v>9</v>
      </c>
      <c r="C27" s="215" t="s">
        <v>148</v>
      </c>
      <c r="D27" s="216">
        <v>2</v>
      </c>
      <c r="E27" s="195" t="s">
        <v>26</v>
      </c>
      <c r="F27" s="195" t="s">
        <v>149</v>
      </c>
      <c r="G27" s="195" t="s">
        <v>132</v>
      </c>
      <c r="H27" s="195" t="s">
        <v>150</v>
      </c>
      <c r="I27" s="195" t="s">
        <v>150</v>
      </c>
      <c r="J27" s="196" t="s">
        <v>134</v>
      </c>
      <c r="K27" s="195" t="s">
        <v>135</v>
      </c>
      <c r="L27" s="197">
        <v>10000</v>
      </c>
      <c r="M27" s="195">
        <v>8000</v>
      </c>
      <c r="N27" s="195"/>
      <c r="O27" s="195"/>
      <c r="P27" s="195"/>
      <c r="Q27" s="195"/>
      <c r="R27" s="195">
        <v>100</v>
      </c>
      <c r="S27" s="195">
        <v>1900</v>
      </c>
      <c r="T27" s="195"/>
      <c r="U27" s="195"/>
    </row>
    <row r="28" spans="1:21" ht="25.5">
      <c r="A28" s="198" t="s">
        <v>147</v>
      </c>
      <c r="B28" s="199">
        <v>10</v>
      </c>
      <c r="C28" s="200" t="s">
        <v>151</v>
      </c>
      <c r="D28" s="202">
        <v>1</v>
      </c>
      <c r="E28" s="199" t="s">
        <v>26</v>
      </c>
      <c r="F28" s="199" t="s">
        <v>144</v>
      </c>
      <c r="G28" s="199" t="s">
        <v>132</v>
      </c>
      <c r="H28" s="199" t="s">
        <v>145</v>
      </c>
      <c r="I28" s="199" t="s">
        <v>145</v>
      </c>
      <c r="J28" s="124" t="s">
        <v>134</v>
      </c>
      <c r="K28" s="199" t="s">
        <v>152</v>
      </c>
      <c r="L28" s="201">
        <v>5141</v>
      </c>
      <c r="M28" s="199">
        <v>3000</v>
      </c>
      <c r="N28" s="199">
        <v>141</v>
      </c>
      <c r="O28" s="199"/>
      <c r="P28" s="199"/>
      <c r="Q28" s="199"/>
      <c r="R28" s="199">
        <v>1000</v>
      </c>
      <c r="S28" s="199">
        <v>1000</v>
      </c>
      <c r="T28" s="199"/>
      <c r="U28" s="199"/>
    </row>
    <row r="29" spans="1:21" ht="25.5">
      <c r="A29" s="198" t="s">
        <v>147</v>
      </c>
      <c r="B29" s="199">
        <v>11</v>
      </c>
      <c r="C29" s="200" t="s">
        <v>153</v>
      </c>
      <c r="D29" s="202">
        <v>0.5</v>
      </c>
      <c r="E29" s="199" t="s">
        <v>26</v>
      </c>
      <c r="F29" s="199" t="s">
        <v>144</v>
      </c>
      <c r="G29" s="199" t="s">
        <v>132</v>
      </c>
      <c r="H29" s="199" t="s">
        <v>138</v>
      </c>
      <c r="I29" s="199" t="s">
        <v>138</v>
      </c>
      <c r="J29" s="124" t="s">
        <v>134</v>
      </c>
      <c r="K29" s="199" t="s">
        <v>135</v>
      </c>
      <c r="L29" s="201">
        <v>2500</v>
      </c>
      <c r="M29" s="199">
        <v>2000</v>
      </c>
      <c r="N29" s="199"/>
      <c r="O29" s="199"/>
      <c r="P29" s="199"/>
      <c r="Q29" s="199"/>
      <c r="R29" s="199">
        <v>25</v>
      </c>
      <c r="S29" s="199">
        <v>475</v>
      </c>
      <c r="T29" s="199"/>
      <c r="U29" s="199"/>
    </row>
    <row r="30" spans="1:21" ht="25.5">
      <c r="A30" s="198" t="s">
        <v>147</v>
      </c>
      <c r="B30" s="199">
        <v>12</v>
      </c>
      <c r="C30" s="200" t="s">
        <v>154</v>
      </c>
      <c r="D30" s="202">
        <v>0.9</v>
      </c>
      <c r="E30" s="199" t="s">
        <v>26</v>
      </c>
      <c r="F30" s="199" t="s">
        <v>149</v>
      </c>
      <c r="G30" s="199" t="s">
        <v>132</v>
      </c>
      <c r="H30" s="199" t="s">
        <v>155</v>
      </c>
      <c r="I30" s="199" t="s">
        <v>155</v>
      </c>
      <c r="J30" s="124" t="s">
        <v>134</v>
      </c>
      <c r="K30" s="199" t="s">
        <v>135</v>
      </c>
      <c r="L30" s="201">
        <v>4500</v>
      </c>
      <c r="M30" s="199">
        <v>3600</v>
      </c>
      <c r="N30" s="199"/>
      <c r="O30" s="199"/>
      <c r="P30" s="199"/>
      <c r="Q30" s="199"/>
      <c r="R30" s="199">
        <v>45</v>
      </c>
      <c r="S30" s="199">
        <v>855</v>
      </c>
      <c r="T30" s="199"/>
      <c r="U30" s="199"/>
    </row>
    <row r="31" spans="1:21" ht="25.5">
      <c r="A31" s="198" t="s">
        <v>147</v>
      </c>
      <c r="B31" s="199">
        <v>17</v>
      </c>
      <c r="C31" s="200" t="s">
        <v>156</v>
      </c>
      <c r="D31" s="202">
        <v>1</v>
      </c>
      <c r="E31" s="199" t="s">
        <v>26</v>
      </c>
      <c r="F31" s="199" t="s">
        <v>149</v>
      </c>
      <c r="G31" s="199" t="s">
        <v>132</v>
      </c>
      <c r="H31" s="199" t="s">
        <v>145</v>
      </c>
      <c r="I31" s="199" t="s">
        <v>145</v>
      </c>
      <c r="J31" s="124" t="s">
        <v>134</v>
      </c>
      <c r="K31" s="199" t="s">
        <v>135</v>
      </c>
      <c r="L31" s="201">
        <v>5000</v>
      </c>
      <c r="M31" s="199">
        <v>4000</v>
      </c>
      <c r="N31" s="199"/>
      <c r="O31" s="199"/>
      <c r="P31" s="199"/>
      <c r="Q31" s="199"/>
      <c r="R31" s="199">
        <v>50</v>
      </c>
      <c r="S31" s="199">
        <v>950</v>
      </c>
      <c r="T31" s="199"/>
      <c r="U31" s="199"/>
    </row>
    <row r="32" spans="1:21" ht="26.25" thickBot="1">
      <c r="A32" s="203" t="s">
        <v>147</v>
      </c>
      <c r="B32" s="204">
        <v>9</v>
      </c>
      <c r="C32" s="205" t="s">
        <v>148</v>
      </c>
      <c r="D32" s="206">
        <v>0.7</v>
      </c>
      <c r="E32" s="204" t="s">
        <v>26</v>
      </c>
      <c r="F32" s="204" t="s">
        <v>149</v>
      </c>
      <c r="G32" s="204" t="s">
        <v>132</v>
      </c>
      <c r="H32" s="204" t="s">
        <v>140</v>
      </c>
      <c r="I32" s="204" t="s">
        <v>140</v>
      </c>
      <c r="J32" s="207" t="s">
        <v>134</v>
      </c>
      <c r="K32" s="204" t="s">
        <v>135</v>
      </c>
      <c r="L32" s="208">
        <f>SUM(M32:V32)</f>
        <v>3637</v>
      </c>
      <c r="M32" s="204">
        <v>2800</v>
      </c>
      <c r="N32" s="204">
        <v>137</v>
      </c>
      <c r="O32" s="204"/>
      <c r="P32" s="204"/>
      <c r="Q32" s="204"/>
      <c r="R32" s="204"/>
      <c r="S32" s="204">
        <v>700</v>
      </c>
      <c r="T32" s="204"/>
      <c r="U32" s="204"/>
    </row>
    <row r="33" spans="1:21" ht="25.5">
      <c r="A33" s="194" t="s">
        <v>147</v>
      </c>
      <c r="B33" s="195">
        <v>11</v>
      </c>
      <c r="C33" s="215" t="s">
        <v>153</v>
      </c>
      <c r="D33" s="216">
        <v>1</v>
      </c>
      <c r="E33" s="195" t="s">
        <v>26</v>
      </c>
      <c r="F33" s="195" t="s">
        <v>144</v>
      </c>
      <c r="G33" s="195" t="s">
        <v>305</v>
      </c>
      <c r="H33" s="195" t="s">
        <v>145</v>
      </c>
      <c r="I33" s="195" t="s">
        <v>145</v>
      </c>
      <c r="J33" s="196" t="s">
        <v>134</v>
      </c>
      <c r="K33" s="195" t="s">
        <v>135</v>
      </c>
      <c r="L33" s="197">
        <f>SUM(M33:V33)</f>
        <v>5000</v>
      </c>
      <c r="M33" s="195">
        <v>4000</v>
      </c>
      <c r="N33" s="195"/>
      <c r="O33" s="195"/>
      <c r="P33" s="195"/>
      <c r="Q33" s="195">
        <v>50</v>
      </c>
      <c r="R33" s="195"/>
      <c r="S33" s="195">
        <v>950</v>
      </c>
      <c r="T33" s="195"/>
      <c r="U33" s="195"/>
    </row>
    <row r="34" spans="1:21" ht="25.5">
      <c r="A34" s="198" t="s">
        <v>147</v>
      </c>
      <c r="B34" s="199">
        <v>11</v>
      </c>
      <c r="C34" s="200" t="s">
        <v>153</v>
      </c>
      <c r="D34" s="202">
        <v>0.7</v>
      </c>
      <c r="E34" s="199" t="s">
        <v>26</v>
      </c>
      <c r="F34" s="199" t="s">
        <v>144</v>
      </c>
      <c r="G34" s="199" t="s">
        <v>313</v>
      </c>
      <c r="H34" s="199" t="s">
        <v>145</v>
      </c>
      <c r="I34" s="199" t="s">
        <v>145</v>
      </c>
      <c r="J34" s="124" t="s">
        <v>134</v>
      </c>
      <c r="K34" s="199" t="s">
        <v>135</v>
      </c>
      <c r="L34" s="201">
        <f>SUM(M34:V34)</f>
        <v>3500</v>
      </c>
      <c r="M34" s="199">
        <v>2800</v>
      </c>
      <c r="N34" s="199"/>
      <c r="O34" s="199"/>
      <c r="P34" s="199"/>
      <c r="Q34" s="199"/>
      <c r="R34" s="199"/>
      <c r="S34" s="199">
        <v>700</v>
      </c>
      <c r="T34" s="199"/>
      <c r="U34" s="199"/>
    </row>
    <row r="35" spans="1:21" ht="25.5">
      <c r="A35" s="198" t="s">
        <v>147</v>
      </c>
      <c r="B35" s="199">
        <v>12</v>
      </c>
      <c r="C35" s="200" t="s">
        <v>158</v>
      </c>
      <c r="D35" s="202">
        <v>2</v>
      </c>
      <c r="E35" s="199" t="s">
        <v>125</v>
      </c>
      <c r="F35" s="199" t="s">
        <v>149</v>
      </c>
      <c r="G35" s="199" t="s">
        <v>313</v>
      </c>
      <c r="H35" s="199" t="s">
        <v>150</v>
      </c>
      <c r="I35" s="199" t="s">
        <v>150</v>
      </c>
      <c r="J35" s="124" t="s">
        <v>314</v>
      </c>
      <c r="K35" s="199" t="s">
        <v>315</v>
      </c>
      <c r="L35" s="201">
        <f>SUM(M35:V35)</f>
        <v>10000</v>
      </c>
      <c r="M35" s="199">
        <v>7500</v>
      </c>
      <c r="N35" s="199">
        <v>2500</v>
      </c>
      <c r="O35" s="199"/>
      <c r="P35" s="199"/>
      <c r="Q35" s="199"/>
      <c r="R35" s="199"/>
      <c r="S35" s="199"/>
      <c r="T35" s="199"/>
      <c r="U35" s="199"/>
    </row>
    <row r="36" spans="1:21" ht="25.5">
      <c r="A36" s="198" t="s">
        <v>147</v>
      </c>
      <c r="B36" s="199">
        <v>12</v>
      </c>
      <c r="C36" s="200" t="s">
        <v>312</v>
      </c>
      <c r="D36" s="202">
        <v>0.6</v>
      </c>
      <c r="E36" s="199" t="s">
        <v>26</v>
      </c>
      <c r="F36" s="199" t="s">
        <v>149</v>
      </c>
      <c r="G36" s="199" t="s">
        <v>305</v>
      </c>
      <c r="H36" s="199" t="s">
        <v>138</v>
      </c>
      <c r="I36" s="199" t="s">
        <v>138</v>
      </c>
      <c r="J36" s="124" t="s">
        <v>134</v>
      </c>
      <c r="K36" s="199" t="s">
        <v>135</v>
      </c>
      <c r="L36" s="201">
        <f>SUM(M36:V36)</f>
        <v>3000</v>
      </c>
      <c r="M36" s="199">
        <v>2400</v>
      </c>
      <c r="N36" s="199"/>
      <c r="O36" s="199"/>
      <c r="P36" s="199"/>
      <c r="Q36" s="199"/>
      <c r="R36" s="199"/>
      <c r="S36" s="199">
        <v>600</v>
      </c>
      <c r="T36" s="199"/>
      <c r="U36" s="199"/>
    </row>
    <row r="37" spans="1:21" ht="15.75" thickBot="1">
      <c r="A37" s="209" t="s">
        <v>146</v>
      </c>
      <c r="B37" s="209"/>
      <c r="C37" s="210"/>
      <c r="D37" s="211">
        <v>5.4</v>
      </c>
      <c r="E37" s="212"/>
      <c r="F37" s="209"/>
      <c r="G37" s="212"/>
      <c r="H37" s="212"/>
      <c r="I37" s="212"/>
      <c r="J37" s="213"/>
      <c r="K37" s="209"/>
      <c r="L37" s="214">
        <f>L27+L28+L29+L30+L31+L32+L33+L34+L35+L36</f>
        <v>52278</v>
      </c>
      <c r="M37" s="214">
        <f>M27+M28+M29+M30+M31+M32+M33+M34+M35+M36</f>
        <v>40100</v>
      </c>
      <c r="N37" s="214">
        <f>N28+N32+N35</f>
        <v>2778</v>
      </c>
      <c r="O37" s="214">
        <v>0</v>
      </c>
      <c r="P37" s="214">
        <v>0</v>
      </c>
      <c r="Q37" s="214">
        <v>50</v>
      </c>
      <c r="R37" s="214">
        <f>R27+R28+R29+R30+R31</f>
        <v>1220</v>
      </c>
      <c r="S37" s="214">
        <f>S27+S28+S29+S30+S31+S32+S33+S34+S36</f>
        <v>8130</v>
      </c>
      <c r="T37" s="214">
        <v>0</v>
      </c>
      <c r="U37" s="214">
        <v>0</v>
      </c>
    </row>
    <row r="38" spans="1:21" ht="25.5">
      <c r="A38" s="194" t="s">
        <v>157</v>
      </c>
      <c r="B38" s="195">
        <v>1</v>
      </c>
      <c r="C38" s="215" t="s">
        <v>158</v>
      </c>
      <c r="D38" s="216">
        <v>0.7</v>
      </c>
      <c r="E38" s="195" t="s">
        <v>26</v>
      </c>
      <c r="F38" s="195" t="s">
        <v>144</v>
      </c>
      <c r="G38" s="195" t="s">
        <v>132</v>
      </c>
      <c r="H38" s="195" t="s">
        <v>140</v>
      </c>
      <c r="I38" s="195" t="s">
        <v>140</v>
      </c>
      <c r="J38" s="196" t="s">
        <v>134</v>
      </c>
      <c r="K38" s="195" t="s">
        <v>142</v>
      </c>
      <c r="L38" s="197">
        <v>3500</v>
      </c>
      <c r="M38" s="195">
        <v>2800</v>
      </c>
      <c r="N38" s="195"/>
      <c r="O38" s="195"/>
      <c r="P38" s="195"/>
      <c r="Q38" s="195"/>
      <c r="R38" s="195">
        <v>630</v>
      </c>
      <c r="S38" s="195">
        <v>70</v>
      </c>
      <c r="T38" s="195"/>
      <c r="U38" s="195"/>
    </row>
    <row r="39" spans="1:21" ht="26.25" thickBot="1">
      <c r="A39" s="203" t="s">
        <v>157</v>
      </c>
      <c r="B39" s="204">
        <v>1</v>
      </c>
      <c r="C39" s="205" t="s">
        <v>159</v>
      </c>
      <c r="D39" s="206">
        <v>0.7</v>
      </c>
      <c r="E39" s="204" t="s">
        <v>26</v>
      </c>
      <c r="F39" s="204" t="s">
        <v>131</v>
      </c>
      <c r="G39" s="204" t="s">
        <v>132</v>
      </c>
      <c r="H39" s="204" t="s">
        <v>140</v>
      </c>
      <c r="I39" s="204" t="s">
        <v>140</v>
      </c>
      <c r="J39" s="207" t="s">
        <v>134</v>
      </c>
      <c r="K39" s="204" t="s">
        <v>142</v>
      </c>
      <c r="L39" s="208">
        <v>3500</v>
      </c>
      <c r="M39" s="204">
        <v>2800</v>
      </c>
      <c r="N39" s="204"/>
      <c r="O39" s="204"/>
      <c r="P39" s="204"/>
      <c r="Q39" s="204"/>
      <c r="R39" s="204">
        <v>630</v>
      </c>
      <c r="S39" s="204">
        <v>70</v>
      </c>
      <c r="T39" s="204"/>
      <c r="U39" s="204"/>
    </row>
    <row r="40" spans="1:21" ht="25.5">
      <c r="A40" s="194" t="s">
        <v>157</v>
      </c>
      <c r="B40" s="195">
        <v>2</v>
      </c>
      <c r="C40" s="215" t="s">
        <v>317</v>
      </c>
      <c r="D40" s="216">
        <v>0.9</v>
      </c>
      <c r="E40" s="195" t="s">
        <v>26</v>
      </c>
      <c r="F40" s="195" t="s">
        <v>144</v>
      </c>
      <c r="G40" s="195" t="s">
        <v>305</v>
      </c>
      <c r="H40" s="195" t="s">
        <v>155</v>
      </c>
      <c r="I40" s="195" t="s">
        <v>155</v>
      </c>
      <c r="J40" s="196" t="s">
        <v>134</v>
      </c>
      <c r="K40" s="195" t="s">
        <v>135</v>
      </c>
      <c r="L40" s="197">
        <f>SUM(M40:U40)</f>
        <v>4500</v>
      </c>
      <c r="M40" s="195">
        <v>3600</v>
      </c>
      <c r="N40" s="195"/>
      <c r="O40" s="195"/>
      <c r="P40" s="195"/>
      <c r="Q40" s="195"/>
      <c r="R40" s="195"/>
      <c r="S40" s="195">
        <v>900</v>
      </c>
      <c r="T40" s="195"/>
      <c r="U40" s="195"/>
    </row>
    <row r="41" spans="1:21" ht="25.5">
      <c r="A41" s="198" t="s">
        <v>157</v>
      </c>
      <c r="B41" s="199">
        <v>11</v>
      </c>
      <c r="C41" s="200" t="s">
        <v>156</v>
      </c>
      <c r="D41" s="202">
        <v>0.5</v>
      </c>
      <c r="E41" s="199" t="s">
        <v>26</v>
      </c>
      <c r="F41" s="199" t="s">
        <v>144</v>
      </c>
      <c r="G41" s="199" t="s">
        <v>305</v>
      </c>
      <c r="H41" s="199" t="s">
        <v>138</v>
      </c>
      <c r="I41" s="199" t="s">
        <v>138</v>
      </c>
      <c r="J41" s="124" t="s">
        <v>134</v>
      </c>
      <c r="K41" s="199" t="s">
        <v>135</v>
      </c>
      <c r="L41" s="201">
        <f>SUM(M41:U41)</f>
        <v>2500</v>
      </c>
      <c r="M41" s="199">
        <v>2000</v>
      </c>
      <c r="N41" s="199"/>
      <c r="O41" s="199"/>
      <c r="P41" s="199"/>
      <c r="Q41" s="199"/>
      <c r="R41" s="199"/>
      <c r="S41" s="199">
        <v>500</v>
      </c>
      <c r="T41" s="199"/>
      <c r="U41" s="199"/>
    </row>
    <row r="42" spans="1:21" ht="25.5">
      <c r="A42" s="198" t="s">
        <v>157</v>
      </c>
      <c r="B42" s="199">
        <v>22</v>
      </c>
      <c r="C42" s="200" t="s">
        <v>303</v>
      </c>
      <c r="D42" s="202">
        <v>0.6</v>
      </c>
      <c r="E42" s="199" t="s">
        <v>26</v>
      </c>
      <c r="F42" s="199" t="s">
        <v>137</v>
      </c>
      <c r="G42" s="199" t="s">
        <v>305</v>
      </c>
      <c r="H42" s="199" t="s">
        <v>306</v>
      </c>
      <c r="I42" s="199" t="s">
        <v>306</v>
      </c>
      <c r="J42" s="124" t="s">
        <v>134</v>
      </c>
      <c r="K42" s="199" t="s">
        <v>135</v>
      </c>
      <c r="L42" s="201">
        <f>SUM(M42:U42)</f>
        <v>2500</v>
      </c>
      <c r="M42" s="199">
        <v>2000</v>
      </c>
      <c r="N42" s="199"/>
      <c r="O42" s="199"/>
      <c r="P42" s="199"/>
      <c r="Q42" s="199"/>
      <c r="R42" s="199"/>
      <c r="S42" s="199">
        <v>500</v>
      </c>
      <c r="T42" s="199"/>
      <c r="U42" s="199"/>
    </row>
    <row r="43" spans="1:21" ht="25.5">
      <c r="A43" s="198" t="s">
        <v>157</v>
      </c>
      <c r="B43" s="199">
        <v>22</v>
      </c>
      <c r="C43" s="200" t="s">
        <v>248</v>
      </c>
      <c r="D43" s="202">
        <v>0.5</v>
      </c>
      <c r="E43" s="199" t="s">
        <v>26</v>
      </c>
      <c r="F43" s="199" t="s">
        <v>137</v>
      </c>
      <c r="G43" s="199" t="s">
        <v>132</v>
      </c>
      <c r="H43" s="199" t="s">
        <v>138</v>
      </c>
      <c r="I43" s="199" t="s">
        <v>138</v>
      </c>
      <c r="J43" s="124" t="s">
        <v>134</v>
      </c>
      <c r="K43" s="199" t="s">
        <v>135</v>
      </c>
      <c r="L43" s="201">
        <f>SUM(M43:U43)</f>
        <v>3000</v>
      </c>
      <c r="M43" s="199">
        <v>2400</v>
      </c>
      <c r="N43" s="199"/>
      <c r="O43" s="199"/>
      <c r="P43" s="199"/>
      <c r="Q43" s="199"/>
      <c r="R43" s="199"/>
      <c r="S43" s="199">
        <v>600</v>
      </c>
      <c r="T43" s="199"/>
      <c r="U43" s="199"/>
    </row>
    <row r="44" spans="1:21" ht="25.5">
      <c r="A44" s="198" t="s">
        <v>157</v>
      </c>
      <c r="B44" s="199">
        <v>22</v>
      </c>
      <c r="C44" s="200" t="s">
        <v>139</v>
      </c>
      <c r="D44" s="202">
        <v>1.6</v>
      </c>
      <c r="E44" s="199" t="s">
        <v>26</v>
      </c>
      <c r="F44" s="199" t="s">
        <v>137</v>
      </c>
      <c r="G44" s="199" t="s">
        <v>132</v>
      </c>
      <c r="H44" s="199" t="s">
        <v>140</v>
      </c>
      <c r="I44" s="199" t="s">
        <v>140</v>
      </c>
      <c r="J44" s="124" t="s">
        <v>134</v>
      </c>
      <c r="K44" s="199" t="s">
        <v>135</v>
      </c>
      <c r="L44" s="201">
        <f>SUM(M44:U44)</f>
        <v>3500</v>
      </c>
      <c r="M44" s="199">
        <v>2800</v>
      </c>
      <c r="N44" s="199"/>
      <c r="O44" s="199"/>
      <c r="P44" s="199"/>
      <c r="Q44" s="199"/>
      <c r="R44" s="199"/>
      <c r="S44" s="199">
        <v>700</v>
      </c>
      <c r="T44" s="199"/>
      <c r="U44" s="199"/>
    </row>
    <row r="45" spans="1:21" ht="15.75" thickBot="1">
      <c r="A45" s="209" t="s">
        <v>146</v>
      </c>
      <c r="B45" s="209"/>
      <c r="C45" s="210"/>
      <c r="D45" s="211">
        <f>D38+D39+D40+D41+D42+D43+D44</f>
        <v>5.5</v>
      </c>
      <c r="E45" s="212"/>
      <c r="F45" s="212"/>
      <c r="G45" s="212"/>
      <c r="H45" s="212"/>
      <c r="I45" s="212"/>
      <c r="J45" s="213"/>
      <c r="K45" s="212"/>
      <c r="L45" s="217">
        <f>L38+L39+L40+L41+L42+L43+L44</f>
        <v>23000</v>
      </c>
      <c r="M45" s="217">
        <f>M38+M39+M40+M41+M42+M43+M44</f>
        <v>18400</v>
      </c>
      <c r="N45" s="217">
        <v>0</v>
      </c>
      <c r="O45" s="217">
        <v>0</v>
      </c>
      <c r="P45" s="217">
        <v>0</v>
      </c>
      <c r="Q45" s="217">
        <v>0</v>
      </c>
      <c r="R45" s="217">
        <f>R38+R39</f>
        <v>1260</v>
      </c>
      <c r="S45" s="217">
        <f>S38+S39+S40+S41+S42+S43+S44</f>
        <v>3340</v>
      </c>
      <c r="T45" s="217">
        <v>0</v>
      </c>
      <c r="U45" s="217">
        <v>0</v>
      </c>
    </row>
    <row r="46" spans="1:21" ht="25.5">
      <c r="A46" s="194" t="s">
        <v>318</v>
      </c>
      <c r="B46" s="195">
        <v>13</v>
      </c>
      <c r="C46" s="215" t="s">
        <v>154</v>
      </c>
      <c r="D46" s="218">
        <v>0.7</v>
      </c>
      <c r="E46" s="195" t="s">
        <v>26</v>
      </c>
      <c r="F46" s="195" t="s">
        <v>144</v>
      </c>
      <c r="G46" s="195" t="s">
        <v>321</v>
      </c>
      <c r="H46" s="195" t="s">
        <v>140</v>
      </c>
      <c r="I46" s="195" t="s">
        <v>140</v>
      </c>
      <c r="J46" s="196" t="s">
        <v>134</v>
      </c>
      <c r="K46" s="195" t="s">
        <v>135</v>
      </c>
      <c r="L46" s="197">
        <f aca="true" t="shared" si="0" ref="L46:L51">SUM(M46:U46)</f>
        <v>3615</v>
      </c>
      <c r="M46" s="219">
        <v>2800</v>
      </c>
      <c r="N46" s="219">
        <v>115</v>
      </c>
      <c r="O46" s="220"/>
      <c r="P46" s="220"/>
      <c r="Q46" s="220"/>
      <c r="R46" s="220"/>
      <c r="S46" s="219">
        <v>700</v>
      </c>
      <c r="T46" s="220"/>
      <c r="U46" s="220"/>
    </row>
    <row r="47" spans="1:21" ht="25.5">
      <c r="A47" s="198" t="s">
        <v>318</v>
      </c>
      <c r="B47" s="199">
        <v>13</v>
      </c>
      <c r="C47" s="200" t="s">
        <v>320</v>
      </c>
      <c r="D47" s="221">
        <v>0.7</v>
      </c>
      <c r="E47" s="199" t="s">
        <v>26</v>
      </c>
      <c r="F47" s="199" t="s">
        <v>144</v>
      </c>
      <c r="G47" s="199" t="s">
        <v>322</v>
      </c>
      <c r="H47" s="199" t="s">
        <v>140</v>
      </c>
      <c r="I47" s="199" t="s">
        <v>140</v>
      </c>
      <c r="J47" s="124" t="s">
        <v>134</v>
      </c>
      <c r="K47" s="199" t="s">
        <v>135</v>
      </c>
      <c r="L47" s="201">
        <f t="shared" si="0"/>
        <v>3620</v>
      </c>
      <c r="M47" s="222">
        <v>2800</v>
      </c>
      <c r="N47" s="222">
        <v>120</v>
      </c>
      <c r="O47" s="223"/>
      <c r="P47" s="223"/>
      <c r="Q47" s="223"/>
      <c r="R47" s="223"/>
      <c r="S47" s="222">
        <v>700</v>
      </c>
      <c r="T47" s="223"/>
      <c r="U47" s="223"/>
    </row>
    <row r="48" spans="1:21" ht="15.75" thickBot="1">
      <c r="A48" s="209" t="s">
        <v>146</v>
      </c>
      <c r="B48" s="209"/>
      <c r="C48" s="210"/>
      <c r="D48" s="211">
        <v>1.4</v>
      </c>
      <c r="E48" s="212"/>
      <c r="F48" s="212"/>
      <c r="G48" s="212"/>
      <c r="H48" s="212"/>
      <c r="I48" s="212"/>
      <c r="J48" s="213"/>
      <c r="K48" s="212"/>
      <c r="L48" s="224">
        <f t="shared" si="0"/>
        <v>7235</v>
      </c>
      <c r="M48" s="224">
        <f>SUM(M46:M47)</f>
        <v>5600</v>
      </c>
      <c r="N48" s="224">
        <f>SUM(N46:N47)</f>
        <v>235</v>
      </c>
      <c r="O48" s="217">
        <v>0</v>
      </c>
      <c r="P48" s="217">
        <v>0</v>
      </c>
      <c r="Q48" s="217">
        <v>0</v>
      </c>
      <c r="R48" s="217">
        <v>0</v>
      </c>
      <c r="S48" s="224">
        <f>SUM(S46:S47)</f>
        <v>1400</v>
      </c>
      <c r="T48" s="217">
        <v>0</v>
      </c>
      <c r="U48" s="217">
        <v>0</v>
      </c>
    </row>
    <row r="49" spans="1:21" ht="30">
      <c r="A49" s="225" t="s">
        <v>323</v>
      </c>
      <c r="B49" s="195">
        <v>17</v>
      </c>
      <c r="C49" s="215" t="s">
        <v>324</v>
      </c>
      <c r="D49" s="216">
        <v>0.7</v>
      </c>
      <c r="E49" s="195" t="s">
        <v>125</v>
      </c>
      <c r="F49" s="195" t="s">
        <v>144</v>
      </c>
      <c r="G49" s="195" t="s">
        <v>132</v>
      </c>
      <c r="H49" s="195" t="s">
        <v>140</v>
      </c>
      <c r="I49" s="195" t="s">
        <v>140</v>
      </c>
      <c r="J49" s="196" t="s">
        <v>307</v>
      </c>
      <c r="K49" s="195" t="s">
        <v>308</v>
      </c>
      <c r="L49" s="226">
        <f t="shared" si="0"/>
        <v>2310</v>
      </c>
      <c r="M49" s="219"/>
      <c r="N49" s="219">
        <v>2310</v>
      </c>
      <c r="O49" s="220"/>
      <c r="P49" s="220"/>
      <c r="Q49" s="220"/>
      <c r="R49" s="220"/>
      <c r="S49" s="219"/>
      <c r="T49" s="220"/>
      <c r="U49" s="220"/>
    </row>
    <row r="50" spans="1:21" ht="30">
      <c r="A50" s="227" t="s">
        <v>323</v>
      </c>
      <c r="B50" s="199">
        <v>17</v>
      </c>
      <c r="C50" s="200" t="s">
        <v>159</v>
      </c>
      <c r="D50" s="202">
        <v>1</v>
      </c>
      <c r="E50" s="199" t="s">
        <v>26</v>
      </c>
      <c r="F50" s="199" t="s">
        <v>144</v>
      </c>
      <c r="G50" s="199" t="s">
        <v>132</v>
      </c>
      <c r="H50" s="199" t="s">
        <v>145</v>
      </c>
      <c r="I50" s="199" t="s">
        <v>145</v>
      </c>
      <c r="J50" s="124" t="s">
        <v>134</v>
      </c>
      <c r="K50" s="199" t="s">
        <v>135</v>
      </c>
      <c r="L50" s="228">
        <f t="shared" si="0"/>
        <v>4657</v>
      </c>
      <c r="M50" s="222">
        <v>3611</v>
      </c>
      <c r="N50" s="222">
        <v>143</v>
      </c>
      <c r="O50" s="223"/>
      <c r="P50" s="223"/>
      <c r="Q50" s="223"/>
      <c r="R50" s="223"/>
      <c r="S50" s="222">
        <v>903</v>
      </c>
      <c r="T50" s="223"/>
      <c r="U50" s="223"/>
    </row>
    <row r="51" spans="1:21" ht="30">
      <c r="A51" s="227" t="s">
        <v>323</v>
      </c>
      <c r="B51" s="199">
        <v>25</v>
      </c>
      <c r="C51" s="200" t="s">
        <v>325</v>
      </c>
      <c r="D51" s="202">
        <v>1.8</v>
      </c>
      <c r="E51" s="199" t="s">
        <v>26</v>
      </c>
      <c r="F51" s="199" t="s">
        <v>326</v>
      </c>
      <c r="G51" s="199" t="s">
        <v>132</v>
      </c>
      <c r="H51" s="199" t="s">
        <v>327</v>
      </c>
      <c r="I51" s="199" t="s">
        <v>327</v>
      </c>
      <c r="J51" s="124" t="s">
        <v>134</v>
      </c>
      <c r="K51" s="199" t="s">
        <v>135</v>
      </c>
      <c r="L51" s="228">
        <f t="shared" si="0"/>
        <v>9000</v>
      </c>
      <c r="M51" s="222">
        <v>7200</v>
      </c>
      <c r="N51" s="222"/>
      <c r="O51" s="223"/>
      <c r="P51" s="223"/>
      <c r="Q51" s="223"/>
      <c r="R51" s="223"/>
      <c r="S51" s="222">
        <v>1800</v>
      </c>
      <c r="T51" s="223"/>
      <c r="U51" s="223"/>
    </row>
    <row r="52" spans="1:21" ht="15.75" thickBot="1">
      <c r="A52" s="209" t="s">
        <v>146</v>
      </c>
      <c r="B52" s="212"/>
      <c r="C52" s="212"/>
      <c r="D52" s="229">
        <f>D49+D50+D51</f>
        <v>3.5</v>
      </c>
      <c r="E52" s="212"/>
      <c r="F52" s="212"/>
      <c r="G52" s="212"/>
      <c r="H52" s="212"/>
      <c r="I52" s="212"/>
      <c r="J52" s="213"/>
      <c r="K52" s="212"/>
      <c r="L52" s="230">
        <f>L49+L50+L51</f>
        <v>15967</v>
      </c>
      <c r="M52" s="230">
        <f>M50+M51</f>
        <v>10811</v>
      </c>
      <c r="N52" s="230">
        <f>N49+N50</f>
        <v>2453</v>
      </c>
      <c r="O52" s="217">
        <v>0</v>
      </c>
      <c r="P52" s="217">
        <v>0</v>
      </c>
      <c r="Q52" s="217">
        <v>0</v>
      </c>
      <c r="R52" s="217">
        <v>0</v>
      </c>
      <c r="S52" s="230">
        <f>S50+S51</f>
        <v>2703</v>
      </c>
      <c r="T52" s="217">
        <v>0</v>
      </c>
      <c r="U52" s="217">
        <v>0</v>
      </c>
    </row>
    <row r="53" spans="1:21" ht="16.5" thickBot="1">
      <c r="A53" s="231" t="s">
        <v>319</v>
      </c>
      <c r="B53" s="232" t="e">
        <f>+B5B53:Q53</f>
        <v>#NAME?</v>
      </c>
      <c r="C53" s="232"/>
      <c r="D53" s="233">
        <f>D26+D37+D45+D48+D52</f>
        <v>24</v>
      </c>
      <c r="E53" s="232"/>
      <c r="F53" s="232"/>
      <c r="G53" s="232"/>
      <c r="H53" s="232"/>
      <c r="I53" s="232"/>
      <c r="J53" s="234"/>
      <c r="K53" s="232"/>
      <c r="L53" s="235">
        <f>L26+L37+L45+L48+L52</f>
        <v>139347</v>
      </c>
      <c r="M53" s="235">
        <f>M26+M37+M45+M48+M52</f>
        <v>103797</v>
      </c>
      <c r="N53" s="235">
        <f>N26+N37+N48+N52</f>
        <v>9921</v>
      </c>
      <c r="O53" s="235">
        <v>1004</v>
      </c>
      <c r="P53" s="235">
        <v>0</v>
      </c>
      <c r="Q53" s="235">
        <v>50</v>
      </c>
      <c r="R53" s="235">
        <f>R26+R37+R45</f>
        <v>3395</v>
      </c>
      <c r="S53" s="235">
        <f>S26+S37+S45+S48+S52</f>
        <v>21058</v>
      </c>
      <c r="T53" s="235">
        <v>112</v>
      </c>
      <c r="U53" s="235">
        <v>10</v>
      </c>
    </row>
    <row r="54" spans="1:21" ht="19.5" thickBot="1">
      <c r="A54" s="260"/>
      <c r="B54" s="261"/>
      <c r="C54" s="261"/>
      <c r="D54" s="261"/>
      <c r="E54" s="261"/>
      <c r="F54" s="262"/>
      <c r="G54" s="271" t="s">
        <v>328</v>
      </c>
      <c r="H54" s="271"/>
      <c r="I54" s="271"/>
      <c r="J54" s="271"/>
      <c r="K54" s="271"/>
      <c r="L54" s="263"/>
      <c r="M54" s="264"/>
      <c r="N54" s="264"/>
      <c r="O54" s="264"/>
      <c r="P54" s="264"/>
      <c r="Q54" s="264"/>
      <c r="R54" s="264"/>
      <c r="S54" s="264"/>
      <c r="T54" s="264"/>
      <c r="U54" s="265"/>
    </row>
    <row r="55" spans="1:21" ht="25.5">
      <c r="A55" s="194" t="s">
        <v>130</v>
      </c>
      <c r="B55" s="195">
        <v>12</v>
      </c>
      <c r="C55" s="195">
        <v>9</v>
      </c>
      <c r="D55" s="195">
        <v>0.2</v>
      </c>
      <c r="E55" s="195" t="s">
        <v>125</v>
      </c>
      <c r="F55" s="195" t="s">
        <v>131</v>
      </c>
      <c r="G55" s="195" t="s">
        <v>132</v>
      </c>
      <c r="H55" s="195" t="s">
        <v>329</v>
      </c>
      <c r="I55" s="195" t="s">
        <v>329</v>
      </c>
      <c r="J55" s="196" t="s">
        <v>330</v>
      </c>
      <c r="K55" s="195" t="s">
        <v>331</v>
      </c>
      <c r="L55" s="197">
        <f>SUM(M55:U55)</f>
        <v>1000</v>
      </c>
      <c r="M55" s="236">
        <v>875</v>
      </c>
      <c r="N55" s="236">
        <v>125</v>
      </c>
      <c r="O55" s="220"/>
      <c r="P55" s="220"/>
      <c r="Q55" s="220"/>
      <c r="R55" s="220"/>
      <c r="S55" s="220"/>
      <c r="T55" s="220"/>
      <c r="U55" s="220"/>
    </row>
    <row r="56" spans="1:21" ht="25.5">
      <c r="A56" s="198" t="s">
        <v>130</v>
      </c>
      <c r="B56" s="199">
        <v>13</v>
      </c>
      <c r="C56" s="200" t="s">
        <v>249</v>
      </c>
      <c r="D56" s="199">
        <v>0.3</v>
      </c>
      <c r="E56" s="199" t="s">
        <v>125</v>
      </c>
      <c r="F56" s="199" t="s">
        <v>131</v>
      </c>
      <c r="G56" s="199" t="s">
        <v>132</v>
      </c>
      <c r="H56" s="199" t="s">
        <v>311</v>
      </c>
      <c r="I56" s="199" t="s">
        <v>311</v>
      </c>
      <c r="J56" s="124" t="s">
        <v>330</v>
      </c>
      <c r="K56" s="199" t="s">
        <v>331</v>
      </c>
      <c r="L56" s="201">
        <f>SUM(M56:U56)</f>
        <v>1500</v>
      </c>
      <c r="M56" s="237">
        <v>1313</v>
      </c>
      <c r="N56" s="237">
        <v>187</v>
      </c>
      <c r="O56" s="223"/>
      <c r="P56" s="223"/>
      <c r="Q56" s="223"/>
      <c r="R56" s="223"/>
      <c r="S56" s="223"/>
      <c r="T56" s="223"/>
      <c r="U56" s="223"/>
    </row>
    <row r="57" spans="1:21" ht="25.5">
      <c r="A57" s="198" t="s">
        <v>130</v>
      </c>
      <c r="B57" s="199">
        <v>15</v>
      </c>
      <c r="C57" s="200" t="s">
        <v>227</v>
      </c>
      <c r="D57" s="199">
        <v>0.1</v>
      </c>
      <c r="E57" s="199" t="s">
        <v>125</v>
      </c>
      <c r="F57" s="199" t="s">
        <v>131</v>
      </c>
      <c r="G57" s="199" t="s">
        <v>322</v>
      </c>
      <c r="H57" s="199" t="s">
        <v>332</v>
      </c>
      <c r="I57" s="199" t="s">
        <v>332</v>
      </c>
      <c r="J57" s="124" t="s">
        <v>330</v>
      </c>
      <c r="K57" s="199" t="s">
        <v>331</v>
      </c>
      <c r="L57" s="201">
        <f>SUM(M57:U57)</f>
        <v>500</v>
      </c>
      <c r="M57" s="237">
        <v>438</v>
      </c>
      <c r="N57" s="237">
        <v>62</v>
      </c>
      <c r="O57" s="223"/>
      <c r="P57" s="223"/>
      <c r="Q57" s="223"/>
      <c r="R57" s="223"/>
      <c r="S57" s="223"/>
      <c r="T57" s="223"/>
      <c r="U57" s="223"/>
    </row>
    <row r="58" spans="1:21" ht="25.5">
      <c r="A58" s="198" t="s">
        <v>130</v>
      </c>
      <c r="B58" s="199">
        <v>63</v>
      </c>
      <c r="C58" s="200" t="s">
        <v>143</v>
      </c>
      <c r="D58" s="199">
        <v>0.1</v>
      </c>
      <c r="E58" s="199" t="s">
        <v>125</v>
      </c>
      <c r="F58" s="199" t="s">
        <v>144</v>
      </c>
      <c r="G58" s="199" t="s">
        <v>305</v>
      </c>
      <c r="H58" s="199" t="s">
        <v>332</v>
      </c>
      <c r="I58" s="199" t="s">
        <v>332</v>
      </c>
      <c r="J58" s="124" t="s">
        <v>330</v>
      </c>
      <c r="K58" s="199" t="s">
        <v>331</v>
      </c>
      <c r="L58" s="201">
        <f>SUM(M58:U58)</f>
        <v>500</v>
      </c>
      <c r="M58" s="237">
        <v>438</v>
      </c>
      <c r="N58" s="237">
        <v>62</v>
      </c>
      <c r="O58" s="223"/>
      <c r="P58" s="223"/>
      <c r="Q58" s="223"/>
      <c r="R58" s="223"/>
      <c r="S58" s="223"/>
      <c r="T58" s="223"/>
      <c r="U58" s="223"/>
    </row>
    <row r="59" spans="1:21" ht="25.5">
      <c r="A59" s="198" t="s">
        <v>130</v>
      </c>
      <c r="B59" s="199">
        <v>62</v>
      </c>
      <c r="C59" s="200" t="s">
        <v>217</v>
      </c>
      <c r="D59" s="199">
        <v>0.2</v>
      </c>
      <c r="E59" s="199" t="s">
        <v>125</v>
      </c>
      <c r="F59" s="199" t="s">
        <v>131</v>
      </c>
      <c r="G59" s="199" t="s">
        <v>322</v>
      </c>
      <c r="H59" s="199" t="s">
        <v>329</v>
      </c>
      <c r="I59" s="199" t="s">
        <v>329</v>
      </c>
      <c r="J59" s="124" t="s">
        <v>330</v>
      </c>
      <c r="K59" s="199" t="s">
        <v>331</v>
      </c>
      <c r="L59" s="201">
        <f>SUM(M59:U59)</f>
        <v>1000</v>
      </c>
      <c r="M59" s="237">
        <v>875</v>
      </c>
      <c r="N59" s="237">
        <v>125</v>
      </c>
      <c r="O59" s="238"/>
      <c r="P59" s="238"/>
      <c r="Q59" s="238"/>
      <c r="R59" s="238"/>
      <c r="S59" s="238"/>
      <c r="T59" s="238"/>
      <c r="U59" s="238"/>
    </row>
    <row r="60" spans="1:21" ht="25.5">
      <c r="A60" s="198" t="s">
        <v>130</v>
      </c>
      <c r="B60" s="199">
        <v>63</v>
      </c>
      <c r="C60" s="200" t="s">
        <v>334</v>
      </c>
      <c r="D60" s="199">
        <v>0.2</v>
      </c>
      <c r="E60" s="199" t="s">
        <v>316</v>
      </c>
      <c r="F60" s="199" t="s">
        <v>144</v>
      </c>
      <c r="G60" s="199" t="s">
        <v>322</v>
      </c>
      <c r="H60" s="199" t="s">
        <v>329</v>
      </c>
      <c r="I60" s="199" t="s">
        <v>329</v>
      </c>
      <c r="J60" s="124" t="s">
        <v>336</v>
      </c>
      <c r="K60" s="199" t="s">
        <v>337</v>
      </c>
      <c r="L60" s="201">
        <v>900</v>
      </c>
      <c r="M60" s="239"/>
      <c r="N60" s="239"/>
      <c r="O60" s="238"/>
      <c r="P60" s="237">
        <v>700</v>
      </c>
      <c r="Q60" s="237">
        <v>200</v>
      </c>
      <c r="R60" s="238"/>
      <c r="S60" s="238"/>
      <c r="T60" s="238"/>
      <c r="U60" s="238"/>
    </row>
    <row r="61" spans="1:21" ht="25.5">
      <c r="A61" s="198" t="s">
        <v>130</v>
      </c>
      <c r="B61" s="199">
        <v>63</v>
      </c>
      <c r="C61" s="200" t="s">
        <v>335</v>
      </c>
      <c r="D61" s="202">
        <v>0.3</v>
      </c>
      <c r="E61" s="199" t="s">
        <v>316</v>
      </c>
      <c r="F61" s="199" t="s">
        <v>144</v>
      </c>
      <c r="G61" s="199" t="s">
        <v>305</v>
      </c>
      <c r="H61" s="199" t="s">
        <v>311</v>
      </c>
      <c r="I61" s="199" t="s">
        <v>311</v>
      </c>
      <c r="J61" s="124" t="s">
        <v>336</v>
      </c>
      <c r="K61" s="199" t="s">
        <v>337</v>
      </c>
      <c r="L61" s="201">
        <v>1350</v>
      </c>
      <c r="M61" s="239"/>
      <c r="N61" s="239"/>
      <c r="O61" s="238"/>
      <c r="P61" s="237">
        <v>1050</v>
      </c>
      <c r="Q61" s="237">
        <v>300</v>
      </c>
      <c r="R61" s="238"/>
      <c r="S61" s="238"/>
      <c r="T61" s="238"/>
      <c r="U61" s="238"/>
    </row>
    <row r="62" spans="1:21" ht="15.75" thickBot="1">
      <c r="A62" s="209" t="s">
        <v>146</v>
      </c>
      <c r="B62" s="212"/>
      <c r="C62" s="212"/>
      <c r="D62" s="229">
        <f>D55+D56+D57+D58+D59+D60+D61</f>
        <v>1.4</v>
      </c>
      <c r="E62" s="212"/>
      <c r="F62" s="212"/>
      <c r="G62" s="212"/>
      <c r="H62" s="212"/>
      <c r="I62" s="212"/>
      <c r="J62" s="213"/>
      <c r="K62" s="212"/>
      <c r="L62" s="224">
        <f>L55+L56+L57+L58+L59+L60+L61</f>
        <v>6750</v>
      </c>
      <c r="M62" s="240">
        <f>SUM(M55:M58)</f>
        <v>3064</v>
      </c>
      <c r="N62" s="240">
        <f>SUM(N55:N58)</f>
        <v>436</v>
      </c>
      <c r="O62" s="217">
        <v>0</v>
      </c>
      <c r="P62" s="217">
        <v>1750</v>
      </c>
      <c r="Q62" s="217">
        <v>500</v>
      </c>
      <c r="R62" s="217">
        <v>0</v>
      </c>
      <c r="S62" s="230">
        <v>0</v>
      </c>
      <c r="T62" s="217">
        <v>0</v>
      </c>
      <c r="U62" s="217">
        <v>0</v>
      </c>
    </row>
    <row r="63" spans="1:21" ht="30">
      <c r="A63" s="241" t="s">
        <v>323</v>
      </c>
      <c r="B63" s="242">
        <v>20</v>
      </c>
      <c r="C63" s="243" t="s">
        <v>151</v>
      </c>
      <c r="D63" s="244">
        <v>0.6</v>
      </c>
      <c r="E63" s="245" t="s">
        <v>125</v>
      </c>
      <c r="F63" s="242" t="s">
        <v>326</v>
      </c>
      <c r="G63" s="245" t="s">
        <v>322</v>
      </c>
      <c r="H63" s="242" t="s">
        <v>306</v>
      </c>
      <c r="I63" s="242" t="s">
        <v>306</v>
      </c>
      <c r="J63" s="246" t="s">
        <v>330</v>
      </c>
      <c r="K63" s="242" t="s">
        <v>333</v>
      </c>
      <c r="L63" s="247">
        <f>SUM(M63:U63)</f>
        <v>3000</v>
      </c>
      <c r="M63" s="245"/>
      <c r="N63" s="245">
        <v>750</v>
      </c>
      <c r="O63" s="248"/>
      <c r="P63" s="249">
        <v>2250</v>
      </c>
      <c r="Q63" s="248"/>
      <c r="R63" s="248"/>
      <c r="S63" s="248"/>
      <c r="T63" s="248"/>
      <c r="U63" s="248"/>
    </row>
    <row r="64" spans="1:21" ht="15.75" thickBot="1">
      <c r="A64" s="209" t="s">
        <v>146</v>
      </c>
      <c r="B64" s="212"/>
      <c r="C64" s="212"/>
      <c r="D64" s="229">
        <f>SUM(D63:D63)</f>
        <v>0.6</v>
      </c>
      <c r="E64" s="212"/>
      <c r="F64" s="212"/>
      <c r="G64" s="212"/>
      <c r="H64" s="212"/>
      <c r="I64" s="212"/>
      <c r="J64" s="213"/>
      <c r="K64" s="212"/>
      <c r="L64" s="224">
        <f>SUM(L63:L63)</f>
        <v>3000</v>
      </c>
      <c r="M64" s="240">
        <f>SUM(M63:M63)</f>
        <v>0</v>
      </c>
      <c r="N64" s="240">
        <f>SUM(N63:N63)</f>
        <v>750</v>
      </c>
      <c r="O64" s="217">
        <v>0</v>
      </c>
      <c r="P64" s="240">
        <f>SUM(P63:P63)</f>
        <v>2250</v>
      </c>
      <c r="Q64" s="217">
        <v>0</v>
      </c>
      <c r="R64" s="217">
        <v>0</v>
      </c>
      <c r="S64" s="230">
        <v>0</v>
      </c>
      <c r="T64" s="217">
        <v>0</v>
      </c>
      <c r="U64" s="217">
        <v>0</v>
      </c>
    </row>
    <row r="65" spans="1:21" ht="16.5" thickBot="1">
      <c r="A65" s="250" t="s">
        <v>146</v>
      </c>
      <c r="B65" s="232"/>
      <c r="C65" s="232"/>
      <c r="D65" s="251">
        <f>D62+D64</f>
        <v>2</v>
      </c>
      <c r="E65" s="232"/>
      <c r="F65" s="232"/>
      <c r="G65" s="232"/>
      <c r="H65" s="232"/>
      <c r="I65" s="232"/>
      <c r="J65" s="234"/>
      <c r="K65" s="232"/>
      <c r="L65" s="235">
        <f>L62+L64</f>
        <v>9750</v>
      </c>
      <c r="M65" s="235">
        <v>3064</v>
      </c>
      <c r="N65" s="235">
        <f>N62+N64</f>
        <v>1186</v>
      </c>
      <c r="O65" s="235"/>
      <c r="P65" s="235">
        <f>P62+P64</f>
        <v>4000</v>
      </c>
      <c r="Q65" s="235">
        <v>500</v>
      </c>
      <c r="R65" s="235"/>
      <c r="S65" s="235"/>
      <c r="T65" s="235"/>
      <c r="U65" s="235"/>
    </row>
    <row r="66" spans="1:21" ht="16.5" thickBot="1">
      <c r="A66" s="184"/>
      <c r="B66" s="181"/>
      <c r="C66" s="181"/>
      <c r="D66" s="185"/>
      <c r="E66" s="181"/>
      <c r="F66" s="181"/>
      <c r="G66" s="181"/>
      <c r="H66" s="181"/>
      <c r="I66" s="181"/>
      <c r="J66" s="182"/>
      <c r="K66" s="181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ht="33" customHeight="1" thickBot="1">
      <c r="A67" s="191" t="s">
        <v>160</v>
      </c>
      <c r="B67" s="190"/>
      <c r="C67" s="190"/>
      <c r="D67" s="192">
        <f>D53+D65</f>
        <v>26</v>
      </c>
      <c r="E67" s="190"/>
      <c r="F67" s="190"/>
      <c r="G67" s="190"/>
      <c r="H67" s="190"/>
      <c r="I67" s="190"/>
      <c r="J67" s="190"/>
      <c r="K67" s="190"/>
      <c r="L67" s="193">
        <f>L53+L65</f>
        <v>149097</v>
      </c>
      <c r="M67" s="193">
        <f>M53+M62</f>
        <v>106861</v>
      </c>
      <c r="N67" s="193">
        <f>N53+N65</f>
        <v>11107</v>
      </c>
      <c r="O67" s="193">
        <v>1004</v>
      </c>
      <c r="P67" s="193">
        <v>2250</v>
      </c>
      <c r="Q67" s="193">
        <v>550</v>
      </c>
      <c r="R67" s="193">
        <v>3395</v>
      </c>
      <c r="S67" s="193">
        <v>21058</v>
      </c>
      <c r="T67" s="193">
        <v>112</v>
      </c>
      <c r="U67" s="193">
        <v>10</v>
      </c>
    </row>
    <row r="68" ht="15">
      <c r="A68" s="180"/>
    </row>
  </sheetData>
  <sheetProtection/>
  <mergeCells count="12">
    <mergeCell ref="M7:U7"/>
    <mergeCell ref="G54:K54"/>
    <mergeCell ref="A54:F54"/>
    <mergeCell ref="L54:U54"/>
    <mergeCell ref="B1:U1"/>
    <mergeCell ref="B2:U2"/>
    <mergeCell ref="B3:U3"/>
    <mergeCell ref="B4:U4"/>
    <mergeCell ref="G11:K11"/>
    <mergeCell ref="H5:I5"/>
    <mergeCell ref="L5:U5"/>
    <mergeCell ref="L6:U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98"/>
  <sheetViews>
    <sheetView zoomScalePageLayoutView="0" workbookViewId="0" topLeftCell="A12">
      <selection activeCell="A24" sqref="A24"/>
    </sheetView>
  </sheetViews>
  <sheetFormatPr defaultColWidth="9.140625" defaultRowHeight="15"/>
  <cols>
    <col min="1" max="1" width="18.8515625" style="0" customWidth="1"/>
    <col min="2" max="2" width="8.421875" style="0" customWidth="1"/>
  </cols>
  <sheetData>
    <row r="1" spans="1:20" ht="15" hidden="1">
      <c r="A1" s="53"/>
      <c r="B1" s="53"/>
      <c r="C1" s="53"/>
      <c r="D1" s="53"/>
      <c r="E1" s="53"/>
      <c r="F1" s="53"/>
      <c r="G1" s="53"/>
      <c r="H1" s="53"/>
      <c r="I1" s="54"/>
      <c r="J1" s="54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spans="1:20" ht="15" hidden="1">
      <c r="A2" s="53"/>
      <c r="B2" s="53"/>
      <c r="C2" s="53"/>
      <c r="D2" s="53"/>
      <c r="E2" s="53"/>
      <c r="F2" s="53"/>
      <c r="G2" s="53"/>
      <c r="H2" s="53"/>
      <c r="I2" s="53"/>
      <c r="J2" s="53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1:20" ht="15" hidden="1">
      <c r="A3" s="53"/>
      <c r="B3" s="53"/>
      <c r="C3" s="53"/>
      <c r="D3" s="53"/>
      <c r="E3" s="53"/>
      <c r="F3" s="53"/>
      <c r="G3" s="53"/>
      <c r="H3" s="53"/>
      <c r="I3" s="53"/>
      <c r="J3" s="53"/>
      <c r="K3" s="56"/>
      <c r="L3" s="54"/>
      <c r="M3" s="54"/>
      <c r="N3" s="54"/>
      <c r="O3" s="54"/>
      <c r="P3" s="54"/>
      <c r="Q3" s="54"/>
      <c r="R3" s="54"/>
      <c r="S3" s="54"/>
      <c r="T3" s="55"/>
    </row>
    <row r="4" spans="1:20" ht="15" hidden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7"/>
    </row>
    <row r="5" spans="1:20" ht="15" hidden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6"/>
      <c r="N5" s="53"/>
      <c r="O5" s="54"/>
      <c r="P5" s="54"/>
      <c r="Q5" s="54"/>
      <c r="R5" s="54"/>
      <c r="S5" s="54"/>
      <c r="T5" s="55"/>
    </row>
    <row r="6" spans="1:20" ht="15" hidden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7"/>
    </row>
    <row r="7" spans="1:20" ht="15" hidden="1">
      <c r="A7" s="272"/>
      <c r="B7" s="272"/>
      <c r="C7" s="272"/>
      <c r="D7" s="272"/>
      <c r="E7" s="272"/>
      <c r="F7" s="272"/>
      <c r="G7" s="53"/>
      <c r="H7" s="53"/>
      <c r="I7" s="53"/>
      <c r="J7" s="53"/>
      <c r="K7" s="56"/>
      <c r="L7" s="273"/>
      <c r="M7" s="273"/>
      <c r="N7" s="273"/>
      <c r="O7" s="273"/>
      <c r="P7" s="273"/>
      <c r="Q7" s="273"/>
      <c r="R7" s="273"/>
      <c r="S7" s="273"/>
      <c r="T7" s="273"/>
    </row>
    <row r="8" spans="1:20" ht="15" hidden="1">
      <c r="A8" s="272"/>
      <c r="B8" s="272"/>
      <c r="C8" s="272"/>
      <c r="D8" s="272"/>
      <c r="E8" s="272"/>
      <c r="F8" s="272"/>
      <c r="G8" s="53"/>
      <c r="H8" s="53"/>
      <c r="I8" s="53"/>
      <c r="J8" s="53"/>
      <c r="K8" s="56"/>
      <c r="L8" s="58"/>
      <c r="M8" s="276"/>
      <c r="N8" s="276"/>
      <c r="O8" s="276"/>
      <c r="P8" s="276"/>
      <c r="Q8" s="276"/>
      <c r="R8" s="276"/>
      <c r="S8" s="276"/>
      <c r="T8" s="58"/>
    </row>
    <row r="9" spans="1:20" ht="15" hidden="1">
      <c r="A9" s="272"/>
      <c r="B9" s="272"/>
      <c r="C9" s="272"/>
      <c r="D9" s="272"/>
      <c r="E9" s="272"/>
      <c r="F9" s="272"/>
      <c r="G9" s="53"/>
      <c r="H9" s="53"/>
      <c r="I9" s="53"/>
      <c r="J9" s="53"/>
      <c r="K9" s="56"/>
      <c r="L9" s="273"/>
      <c r="M9" s="273"/>
      <c r="N9" s="273"/>
      <c r="O9" s="273"/>
      <c r="P9" s="273"/>
      <c r="Q9" s="273"/>
      <c r="R9" s="273"/>
      <c r="S9" s="273"/>
      <c r="T9" s="274"/>
    </row>
    <row r="10" spans="1:20" ht="15" hidden="1">
      <c r="A10" s="272"/>
      <c r="B10" s="272"/>
      <c r="C10" s="272"/>
      <c r="D10" s="272"/>
      <c r="E10" s="272"/>
      <c r="F10" s="272"/>
      <c r="G10" s="53"/>
      <c r="H10" s="53"/>
      <c r="I10" s="53"/>
      <c r="J10" s="53"/>
      <c r="K10" s="56"/>
      <c r="L10" s="275"/>
      <c r="M10" s="275"/>
      <c r="N10" s="275"/>
      <c r="O10" s="275"/>
      <c r="P10" s="275"/>
      <c r="Q10" s="275"/>
      <c r="R10" s="275"/>
      <c r="S10" s="275"/>
      <c r="T10" s="275"/>
    </row>
    <row r="11" spans="1:20" ht="15" hidden="1">
      <c r="A11" s="59"/>
      <c r="B11" s="59"/>
      <c r="C11" s="59"/>
      <c r="D11" s="59"/>
      <c r="E11" s="59"/>
      <c r="F11" s="59"/>
      <c r="G11" s="53"/>
      <c r="H11" s="53"/>
      <c r="I11" s="53"/>
      <c r="J11" s="53"/>
      <c r="K11" s="53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20.25">
      <c r="A12" s="47"/>
      <c r="B12" s="266" t="s">
        <v>161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</row>
    <row r="13" spans="1:20" ht="20.25">
      <c r="A13" s="47"/>
      <c r="B13" s="266" t="s">
        <v>162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</row>
    <row r="14" spans="1:20" ht="20.25">
      <c r="A14" s="47"/>
      <c r="B14" s="266" t="s">
        <v>200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</row>
    <row r="15" spans="1:20" ht="9.75" customHeight="1">
      <c r="A15" s="281" t="s">
        <v>57</v>
      </c>
      <c r="B15" s="281" t="s">
        <v>201</v>
      </c>
      <c r="C15" s="278" t="s">
        <v>1</v>
      </c>
      <c r="D15" s="277" t="s">
        <v>2</v>
      </c>
      <c r="E15" s="281" t="s">
        <v>58</v>
      </c>
      <c r="F15" s="278" t="s">
        <v>59</v>
      </c>
      <c r="G15" s="278" t="s">
        <v>60</v>
      </c>
      <c r="H15" s="278" t="s">
        <v>61</v>
      </c>
      <c r="I15" s="277" t="s">
        <v>5</v>
      </c>
      <c r="J15" s="277"/>
      <c r="K15" s="278" t="s">
        <v>62</v>
      </c>
      <c r="L15" s="278" t="s">
        <v>63</v>
      </c>
      <c r="M15" s="277" t="s">
        <v>13</v>
      </c>
      <c r="N15" s="277"/>
      <c r="O15" s="277"/>
      <c r="P15" s="277"/>
      <c r="Q15" s="277"/>
      <c r="R15" s="277"/>
      <c r="S15" s="277"/>
      <c r="T15" s="278" t="s">
        <v>17</v>
      </c>
    </row>
    <row r="16" spans="1:20" ht="15">
      <c r="A16" s="282"/>
      <c r="B16" s="282"/>
      <c r="C16" s="278"/>
      <c r="D16" s="277"/>
      <c r="E16" s="282"/>
      <c r="F16" s="278"/>
      <c r="G16" s="278"/>
      <c r="H16" s="278"/>
      <c r="I16" s="277"/>
      <c r="J16" s="277"/>
      <c r="K16" s="278"/>
      <c r="L16" s="278"/>
      <c r="M16" s="277"/>
      <c r="N16" s="277"/>
      <c r="O16" s="277"/>
      <c r="P16" s="277"/>
      <c r="Q16" s="277"/>
      <c r="R16" s="277"/>
      <c r="S16" s="277"/>
      <c r="T16" s="278"/>
    </row>
    <row r="17" spans="1:20" ht="15">
      <c r="A17" s="282"/>
      <c r="B17" s="282"/>
      <c r="C17" s="278"/>
      <c r="D17" s="277"/>
      <c r="E17" s="282"/>
      <c r="F17" s="278"/>
      <c r="G17" s="278"/>
      <c r="H17" s="278"/>
      <c r="I17" s="278" t="s">
        <v>64</v>
      </c>
      <c r="J17" s="281" t="s">
        <v>65</v>
      </c>
      <c r="K17" s="278"/>
      <c r="L17" s="278"/>
      <c r="M17" s="281" t="s">
        <v>66</v>
      </c>
      <c r="N17" s="277" t="s">
        <v>14</v>
      </c>
      <c r="O17" s="277"/>
      <c r="P17" s="277"/>
      <c r="Q17" s="277"/>
      <c r="R17" s="277"/>
      <c r="S17" s="277"/>
      <c r="T17" s="278"/>
    </row>
    <row r="18" spans="1:20" ht="15">
      <c r="A18" s="282"/>
      <c r="B18" s="282"/>
      <c r="C18" s="278"/>
      <c r="D18" s="277"/>
      <c r="E18" s="282"/>
      <c r="F18" s="278"/>
      <c r="G18" s="278"/>
      <c r="H18" s="278"/>
      <c r="I18" s="278"/>
      <c r="J18" s="282"/>
      <c r="K18" s="278"/>
      <c r="L18" s="278"/>
      <c r="M18" s="282"/>
      <c r="N18" s="277"/>
      <c r="O18" s="277"/>
      <c r="P18" s="277"/>
      <c r="Q18" s="277"/>
      <c r="R18" s="277"/>
      <c r="S18" s="277"/>
      <c r="T18" s="278"/>
    </row>
    <row r="19" spans="1:20" ht="15">
      <c r="A19" s="282"/>
      <c r="B19" s="282"/>
      <c r="C19" s="278"/>
      <c r="D19" s="277"/>
      <c r="E19" s="282"/>
      <c r="F19" s="278"/>
      <c r="G19" s="278"/>
      <c r="H19" s="278"/>
      <c r="I19" s="278"/>
      <c r="J19" s="282"/>
      <c r="K19" s="278"/>
      <c r="L19" s="278"/>
      <c r="M19" s="282"/>
      <c r="N19" s="277" t="s">
        <v>67</v>
      </c>
      <c r="O19" s="277" t="s">
        <v>18</v>
      </c>
      <c r="P19" s="277" t="s">
        <v>68</v>
      </c>
      <c r="Q19" s="277" t="s">
        <v>69</v>
      </c>
      <c r="R19" s="277" t="s">
        <v>19</v>
      </c>
      <c r="S19" s="279"/>
      <c r="T19" s="278"/>
    </row>
    <row r="20" spans="1:20" ht="15">
      <c r="A20" s="256"/>
      <c r="B20" s="256"/>
      <c r="C20" s="278"/>
      <c r="D20" s="277"/>
      <c r="E20" s="256"/>
      <c r="F20" s="278"/>
      <c r="G20" s="278"/>
      <c r="H20" s="278"/>
      <c r="I20" s="278"/>
      <c r="J20" s="256"/>
      <c r="K20" s="278"/>
      <c r="L20" s="278"/>
      <c r="M20" s="256"/>
      <c r="N20" s="277"/>
      <c r="O20" s="277"/>
      <c r="P20" s="277"/>
      <c r="Q20" s="277"/>
      <c r="R20" s="277"/>
      <c r="S20" s="280"/>
      <c r="T20" s="278"/>
    </row>
    <row r="21" spans="1:20" ht="15">
      <c r="A21" s="65">
        <v>1</v>
      </c>
      <c r="B21" s="65">
        <v>2</v>
      </c>
      <c r="C21" s="65">
        <v>3</v>
      </c>
      <c r="D21" s="65">
        <v>4</v>
      </c>
      <c r="E21" s="65">
        <v>5</v>
      </c>
      <c r="F21" s="65">
        <v>6</v>
      </c>
      <c r="G21" s="65">
        <v>7</v>
      </c>
      <c r="H21" s="65">
        <v>8</v>
      </c>
      <c r="I21" s="65">
        <v>9</v>
      </c>
      <c r="J21" s="65">
        <v>10</v>
      </c>
      <c r="K21" s="65">
        <v>11</v>
      </c>
      <c r="L21" s="65">
        <v>12</v>
      </c>
      <c r="M21" s="65">
        <v>13</v>
      </c>
      <c r="N21" s="65">
        <v>14</v>
      </c>
      <c r="O21" s="65">
        <v>15</v>
      </c>
      <c r="P21" s="65">
        <v>16</v>
      </c>
      <c r="Q21" s="65"/>
      <c r="R21" s="65">
        <v>17</v>
      </c>
      <c r="S21" s="65">
        <v>18</v>
      </c>
      <c r="T21" s="65">
        <v>19</v>
      </c>
    </row>
    <row r="22" spans="1:20" ht="15">
      <c r="A22" s="257" t="s">
        <v>70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9"/>
    </row>
    <row r="23" spans="1:20" ht="15">
      <c r="A23" s="63" t="s">
        <v>71</v>
      </c>
      <c r="B23" s="60">
        <v>1</v>
      </c>
      <c r="C23" s="61">
        <v>59</v>
      </c>
      <c r="D23" s="64">
        <v>23</v>
      </c>
      <c r="E23" s="60">
        <v>2.1</v>
      </c>
      <c r="F23" s="60" t="s">
        <v>18</v>
      </c>
      <c r="G23" s="60" t="s">
        <v>72</v>
      </c>
      <c r="H23" s="60" t="s">
        <v>73</v>
      </c>
      <c r="I23" s="60" t="s">
        <v>74</v>
      </c>
      <c r="J23" s="60" t="s">
        <v>74</v>
      </c>
      <c r="K23" s="60" t="s">
        <v>75</v>
      </c>
      <c r="L23" s="60" t="s">
        <v>76</v>
      </c>
      <c r="M23" s="60">
        <v>8.74</v>
      </c>
      <c r="N23" s="60"/>
      <c r="O23" s="60">
        <v>6.99</v>
      </c>
      <c r="P23" s="62"/>
      <c r="Q23" s="62"/>
      <c r="R23" s="60">
        <v>1.75</v>
      </c>
      <c r="S23" s="62"/>
      <c r="T23" s="62"/>
    </row>
    <row r="24" spans="1:20" ht="15">
      <c r="A24" s="177" t="s">
        <v>77</v>
      </c>
      <c r="B24" s="63"/>
      <c r="C24" s="63"/>
      <c r="D24" s="63"/>
      <c r="E24" s="63">
        <v>2.1</v>
      </c>
      <c r="F24" s="63"/>
      <c r="G24" s="63"/>
      <c r="H24" s="63"/>
      <c r="I24" s="63"/>
      <c r="J24" s="63"/>
      <c r="K24" s="63"/>
      <c r="L24" s="63"/>
      <c r="M24" s="63">
        <v>8.74</v>
      </c>
      <c r="N24" s="63"/>
      <c r="O24" s="63">
        <v>6.99</v>
      </c>
      <c r="P24" s="63"/>
      <c r="Q24" s="63"/>
      <c r="R24" s="63">
        <v>1.75</v>
      </c>
      <c r="S24" s="63"/>
      <c r="T24" s="63"/>
    </row>
    <row r="25" spans="1:20" ht="15">
      <c r="A25" s="63" t="s">
        <v>78</v>
      </c>
      <c r="B25" s="60">
        <v>1</v>
      </c>
      <c r="C25" s="60">
        <v>5</v>
      </c>
      <c r="D25" s="60">
        <v>9.4</v>
      </c>
      <c r="E25" s="60">
        <v>1.2</v>
      </c>
      <c r="F25" s="60" t="s">
        <v>67</v>
      </c>
      <c r="G25" s="60" t="s">
        <v>79</v>
      </c>
      <c r="H25" s="60" t="s">
        <v>73</v>
      </c>
      <c r="I25" s="60" t="s">
        <v>80</v>
      </c>
      <c r="J25" s="60" t="s">
        <v>74</v>
      </c>
      <c r="K25" s="60" t="s">
        <v>75</v>
      </c>
      <c r="L25" s="60" t="s">
        <v>81</v>
      </c>
      <c r="M25" s="60">
        <v>4.99</v>
      </c>
      <c r="N25" s="60">
        <v>3.99</v>
      </c>
      <c r="O25" s="60">
        <v>1</v>
      </c>
      <c r="P25" s="60"/>
      <c r="Q25" s="60"/>
      <c r="R25" s="60"/>
      <c r="S25" s="60"/>
      <c r="T25" s="60"/>
    </row>
    <row r="26" spans="1:20" ht="15">
      <c r="A26" s="178"/>
      <c r="B26" s="60">
        <v>2</v>
      </c>
      <c r="C26" s="60">
        <v>6</v>
      </c>
      <c r="D26" s="60">
        <v>4.2</v>
      </c>
      <c r="E26" s="60">
        <v>0.8</v>
      </c>
      <c r="F26" s="60" t="s">
        <v>67</v>
      </c>
      <c r="G26" s="60" t="s">
        <v>79</v>
      </c>
      <c r="H26" s="60" t="s">
        <v>73</v>
      </c>
      <c r="I26" s="60" t="s">
        <v>80</v>
      </c>
      <c r="J26" s="60" t="s">
        <v>74</v>
      </c>
      <c r="K26" s="60" t="s">
        <v>75</v>
      </c>
      <c r="L26" s="60" t="s">
        <v>81</v>
      </c>
      <c r="M26" s="60">
        <v>3.3</v>
      </c>
      <c r="N26" s="60">
        <v>2.64</v>
      </c>
      <c r="O26" s="60">
        <v>0.66</v>
      </c>
      <c r="P26" s="60"/>
      <c r="Q26" s="60"/>
      <c r="R26" s="60"/>
      <c r="S26" s="60"/>
      <c r="T26" s="60"/>
    </row>
    <row r="27" spans="1:20" ht="15">
      <c r="A27" s="60"/>
      <c r="B27" s="60">
        <v>3</v>
      </c>
      <c r="C27" s="60">
        <v>66</v>
      </c>
      <c r="D27" s="60">
        <v>7.1</v>
      </c>
      <c r="E27" s="60">
        <v>1.4</v>
      </c>
      <c r="F27" s="60" t="s">
        <v>67</v>
      </c>
      <c r="G27" s="60" t="s">
        <v>298</v>
      </c>
      <c r="H27" s="60" t="s">
        <v>73</v>
      </c>
      <c r="I27" s="60" t="s">
        <v>80</v>
      </c>
      <c r="J27" s="60" t="s">
        <v>74</v>
      </c>
      <c r="K27" s="60" t="s">
        <v>75</v>
      </c>
      <c r="L27" s="60" t="s">
        <v>83</v>
      </c>
      <c r="M27" s="60">
        <v>5.83</v>
      </c>
      <c r="N27" s="60">
        <v>4.66</v>
      </c>
      <c r="O27" s="60">
        <v>1.17</v>
      </c>
      <c r="P27" s="60"/>
      <c r="Q27" s="60"/>
      <c r="R27" s="60"/>
      <c r="S27" s="60"/>
      <c r="T27" s="60"/>
    </row>
    <row r="28" spans="1:20" ht="15">
      <c r="A28" s="60"/>
      <c r="B28" s="60">
        <v>4</v>
      </c>
      <c r="C28" s="60">
        <v>97</v>
      </c>
      <c r="D28" s="60">
        <v>5.2</v>
      </c>
      <c r="E28" s="60">
        <v>0.7</v>
      </c>
      <c r="F28" s="60" t="s">
        <v>67</v>
      </c>
      <c r="G28" s="60" t="s">
        <v>298</v>
      </c>
      <c r="H28" s="60" t="s">
        <v>73</v>
      </c>
      <c r="I28" s="60" t="s">
        <v>80</v>
      </c>
      <c r="J28" s="60" t="s">
        <v>74</v>
      </c>
      <c r="K28" s="60" t="s">
        <v>75</v>
      </c>
      <c r="L28" s="60" t="s">
        <v>83</v>
      </c>
      <c r="M28" s="60">
        <v>2.9</v>
      </c>
      <c r="N28" s="60">
        <v>2.32</v>
      </c>
      <c r="O28" s="60"/>
      <c r="P28" s="60">
        <v>0.58</v>
      </c>
      <c r="Q28" s="60"/>
      <c r="R28" s="60"/>
      <c r="S28" s="60"/>
      <c r="T28" s="60"/>
    </row>
    <row r="29" spans="1:20" ht="15" hidden="1">
      <c r="A29" s="60"/>
      <c r="B29" s="60">
        <v>5</v>
      </c>
      <c r="C29" s="60">
        <v>97</v>
      </c>
      <c r="D29" s="60">
        <v>5.4</v>
      </c>
      <c r="E29" s="60">
        <v>1</v>
      </c>
      <c r="F29" s="60" t="s">
        <v>67</v>
      </c>
      <c r="G29" s="60" t="s">
        <v>298</v>
      </c>
      <c r="H29" s="60" t="s">
        <v>73</v>
      </c>
      <c r="I29" s="60" t="s">
        <v>80</v>
      </c>
      <c r="J29" s="60" t="s">
        <v>74</v>
      </c>
      <c r="K29" s="60" t="s">
        <v>75</v>
      </c>
      <c r="L29" s="60" t="s">
        <v>83</v>
      </c>
      <c r="M29" s="60">
        <v>4.16</v>
      </c>
      <c r="N29" s="60">
        <v>3.3</v>
      </c>
      <c r="O29" s="60"/>
      <c r="P29" s="60">
        <v>0.86</v>
      </c>
      <c r="Q29" s="60"/>
      <c r="R29" s="60"/>
      <c r="S29" s="60"/>
      <c r="T29" s="60"/>
    </row>
    <row r="30" spans="1:20" ht="15">
      <c r="A30" s="60"/>
      <c r="B30" s="60">
        <v>6</v>
      </c>
      <c r="C30" s="60">
        <v>99</v>
      </c>
      <c r="D30" s="60">
        <v>5.1</v>
      </c>
      <c r="E30" s="60">
        <v>1.3</v>
      </c>
      <c r="F30" s="60" t="s">
        <v>67</v>
      </c>
      <c r="G30" s="60" t="s">
        <v>82</v>
      </c>
      <c r="H30" s="60" t="s">
        <v>73</v>
      </c>
      <c r="I30" s="60" t="s">
        <v>80</v>
      </c>
      <c r="J30" s="60" t="s">
        <v>74</v>
      </c>
      <c r="K30" s="60" t="s">
        <v>75</v>
      </c>
      <c r="L30" s="60" t="s">
        <v>83</v>
      </c>
      <c r="M30" s="60">
        <v>5.41</v>
      </c>
      <c r="N30" s="60">
        <v>4.32</v>
      </c>
      <c r="O30" s="60"/>
      <c r="P30" s="60">
        <v>1.09</v>
      </c>
      <c r="Q30" s="60"/>
      <c r="R30" s="60"/>
      <c r="S30" s="60"/>
      <c r="T30" s="60"/>
    </row>
    <row r="31" spans="1:20" ht="15">
      <c r="A31" s="60"/>
      <c r="B31" s="60">
        <v>7</v>
      </c>
      <c r="C31" s="60">
        <v>99</v>
      </c>
      <c r="D31" s="60">
        <v>7.2</v>
      </c>
      <c r="E31" s="60">
        <v>1.1</v>
      </c>
      <c r="F31" s="60" t="s">
        <v>67</v>
      </c>
      <c r="G31" s="60" t="s">
        <v>82</v>
      </c>
      <c r="H31" s="60" t="s">
        <v>73</v>
      </c>
      <c r="I31" s="60" t="s">
        <v>80</v>
      </c>
      <c r="J31" s="60" t="s">
        <v>74</v>
      </c>
      <c r="K31" s="60" t="s">
        <v>75</v>
      </c>
      <c r="L31" s="60" t="s">
        <v>83</v>
      </c>
      <c r="M31" s="60">
        <v>4.58</v>
      </c>
      <c r="N31" s="60">
        <v>3.66</v>
      </c>
      <c r="O31" s="60"/>
      <c r="P31" s="60">
        <v>0.92</v>
      </c>
      <c r="Q31" s="60"/>
      <c r="R31" s="60"/>
      <c r="S31" s="60"/>
      <c r="T31" s="60"/>
    </row>
    <row r="32" spans="1:20" ht="15">
      <c r="A32" s="60"/>
      <c r="B32" s="60">
        <v>8</v>
      </c>
      <c r="C32" s="60">
        <v>99</v>
      </c>
      <c r="D32" s="60">
        <v>9.1</v>
      </c>
      <c r="E32" s="60">
        <v>1.2</v>
      </c>
      <c r="F32" s="60" t="s">
        <v>67</v>
      </c>
      <c r="G32" s="60" t="s">
        <v>82</v>
      </c>
      <c r="H32" s="60" t="s">
        <v>73</v>
      </c>
      <c r="I32" s="60" t="s">
        <v>80</v>
      </c>
      <c r="J32" s="60" t="s">
        <v>74</v>
      </c>
      <c r="K32" s="60" t="s">
        <v>75</v>
      </c>
      <c r="L32" s="60" t="s">
        <v>83</v>
      </c>
      <c r="M32" s="60">
        <v>4.99</v>
      </c>
      <c r="N32" s="60">
        <v>3.99</v>
      </c>
      <c r="O32" s="60"/>
      <c r="P32" s="60">
        <v>1</v>
      </c>
      <c r="Q32" s="60"/>
      <c r="R32" s="60"/>
      <c r="S32" s="60"/>
      <c r="T32" s="60"/>
    </row>
    <row r="33" spans="1:20" ht="15">
      <c r="A33" s="60"/>
      <c r="B33" s="60">
        <v>9</v>
      </c>
      <c r="C33" s="60">
        <v>44</v>
      </c>
      <c r="D33" s="60">
        <v>12.1</v>
      </c>
      <c r="E33" s="60">
        <v>3.1</v>
      </c>
      <c r="F33" s="60" t="s">
        <v>67</v>
      </c>
      <c r="G33" s="60" t="s">
        <v>82</v>
      </c>
      <c r="H33" s="60" t="s">
        <v>73</v>
      </c>
      <c r="I33" s="60" t="s">
        <v>80</v>
      </c>
      <c r="J33" s="60" t="s">
        <v>74</v>
      </c>
      <c r="K33" s="60" t="s">
        <v>75</v>
      </c>
      <c r="L33" s="60" t="s">
        <v>81</v>
      </c>
      <c r="M33" s="60">
        <v>12.91</v>
      </c>
      <c r="N33" s="60">
        <v>10.32</v>
      </c>
      <c r="O33" s="60">
        <v>2.59</v>
      </c>
      <c r="P33" s="60"/>
      <c r="Q33" s="60"/>
      <c r="R33" s="60"/>
      <c r="S33" s="60"/>
      <c r="T33" s="60"/>
    </row>
    <row r="34" spans="1:20" ht="15">
      <c r="A34" s="60"/>
      <c r="B34" s="60">
        <v>10</v>
      </c>
      <c r="C34" s="60">
        <v>64</v>
      </c>
      <c r="D34" s="60">
        <v>19.2</v>
      </c>
      <c r="E34" s="60">
        <v>3.5</v>
      </c>
      <c r="F34" s="60" t="s">
        <v>67</v>
      </c>
      <c r="G34" s="60" t="s">
        <v>82</v>
      </c>
      <c r="H34" s="60" t="s">
        <v>73</v>
      </c>
      <c r="I34" s="60" t="s">
        <v>80</v>
      </c>
      <c r="J34" s="60" t="s">
        <v>74</v>
      </c>
      <c r="K34" s="60" t="s">
        <v>75</v>
      </c>
      <c r="L34" s="60" t="s">
        <v>81</v>
      </c>
      <c r="M34" s="60">
        <v>14.58</v>
      </c>
      <c r="N34" s="60">
        <v>11.66</v>
      </c>
      <c r="O34" s="60">
        <v>2.92</v>
      </c>
      <c r="P34" s="60"/>
      <c r="Q34" s="60"/>
      <c r="R34" s="60"/>
      <c r="S34" s="60"/>
      <c r="T34" s="60"/>
    </row>
    <row r="35" spans="1:20" ht="15">
      <c r="A35" s="60"/>
      <c r="B35" s="60">
        <v>11</v>
      </c>
      <c r="C35" s="60">
        <v>96</v>
      </c>
      <c r="D35" s="60">
        <v>4</v>
      </c>
      <c r="E35" s="60">
        <v>2.4</v>
      </c>
      <c r="F35" s="60" t="s">
        <v>67</v>
      </c>
      <c r="G35" s="60" t="s">
        <v>82</v>
      </c>
      <c r="H35" s="60" t="s">
        <v>73</v>
      </c>
      <c r="I35" s="60" t="s">
        <v>80</v>
      </c>
      <c r="J35" s="60" t="s">
        <v>74</v>
      </c>
      <c r="K35" s="60" t="s">
        <v>75</v>
      </c>
      <c r="L35" s="60" t="s">
        <v>83</v>
      </c>
      <c r="M35" s="60">
        <v>9.99</v>
      </c>
      <c r="N35" s="60">
        <v>7.99</v>
      </c>
      <c r="O35" s="60"/>
      <c r="P35" s="60">
        <v>2</v>
      </c>
      <c r="Q35" s="60"/>
      <c r="R35" s="60"/>
      <c r="S35" s="60"/>
      <c r="T35" s="60"/>
    </row>
    <row r="36" spans="1:20" ht="15">
      <c r="A36" s="60"/>
      <c r="B36" s="60">
        <v>12</v>
      </c>
      <c r="C36" s="60">
        <v>102</v>
      </c>
      <c r="D36" s="60">
        <v>11.2</v>
      </c>
      <c r="E36" s="60">
        <v>2.1</v>
      </c>
      <c r="F36" s="60" t="s">
        <v>67</v>
      </c>
      <c r="G36" s="60" t="s">
        <v>82</v>
      </c>
      <c r="H36" s="60" t="s">
        <v>73</v>
      </c>
      <c r="I36" s="60" t="s">
        <v>80</v>
      </c>
      <c r="J36" s="60" t="s">
        <v>74</v>
      </c>
      <c r="K36" s="60" t="s">
        <v>75</v>
      </c>
      <c r="L36" s="60" t="s">
        <v>83</v>
      </c>
      <c r="M36" s="60">
        <v>8.74</v>
      </c>
      <c r="N36" s="60">
        <v>6.99</v>
      </c>
      <c r="O36" s="60"/>
      <c r="P36" s="60">
        <v>1.75</v>
      </c>
      <c r="Q36" s="60"/>
      <c r="R36" s="60"/>
      <c r="S36" s="60"/>
      <c r="T36" s="60"/>
    </row>
    <row r="37" spans="1:20" ht="15">
      <c r="A37" s="63" t="s">
        <v>77</v>
      </c>
      <c r="B37" s="63"/>
      <c r="C37" s="63"/>
      <c r="D37" s="63"/>
      <c r="E37" s="63">
        <f>SUM(E25:E36)</f>
        <v>19.8</v>
      </c>
      <c r="F37" s="63"/>
      <c r="G37" s="63"/>
      <c r="H37" s="63"/>
      <c r="I37" s="63"/>
      <c r="J37" s="63"/>
      <c r="K37" s="63"/>
      <c r="L37" s="63"/>
      <c r="M37" s="63">
        <f>SUM(M25:M36)</f>
        <v>82.38</v>
      </c>
      <c r="N37" s="63">
        <f>SUM(N25:N36)</f>
        <v>65.84</v>
      </c>
      <c r="O37" s="63">
        <f>SUM(O25:O36)</f>
        <v>8.34</v>
      </c>
      <c r="P37" s="63">
        <f>SUM(P25:P36)</f>
        <v>8.2</v>
      </c>
      <c r="Q37" s="63"/>
      <c r="R37" s="63">
        <f>SUM(R25:R36)</f>
        <v>0</v>
      </c>
      <c r="S37" s="63">
        <f>SUM(S25:S36)</f>
        <v>0</v>
      </c>
      <c r="T37" s="63">
        <f>SUM(T25:T36)</f>
        <v>0</v>
      </c>
    </row>
    <row r="38" spans="1:20" ht="15">
      <c r="A38" s="63" t="s">
        <v>84</v>
      </c>
      <c r="B38" s="60">
        <v>1</v>
      </c>
      <c r="C38" s="60">
        <v>21</v>
      </c>
      <c r="D38" s="60">
        <v>6.1</v>
      </c>
      <c r="E38" s="60">
        <v>1.5</v>
      </c>
      <c r="F38" s="60" t="s">
        <v>67</v>
      </c>
      <c r="G38" s="60" t="s">
        <v>82</v>
      </c>
      <c r="H38" s="60" t="s">
        <v>73</v>
      </c>
      <c r="I38" s="60" t="s">
        <v>80</v>
      </c>
      <c r="J38" s="60" t="s">
        <v>74</v>
      </c>
      <c r="K38" s="60" t="s">
        <v>75</v>
      </c>
      <c r="L38" s="60" t="s">
        <v>85</v>
      </c>
      <c r="M38" s="60">
        <v>6.25</v>
      </c>
      <c r="N38" s="60">
        <v>6.25</v>
      </c>
      <c r="O38" s="60"/>
      <c r="P38" s="60"/>
      <c r="Q38" s="60"/>
      <c r="R38" s="60"/>
      <c r="S38" s="60"/>
      <c r="T38" s="60"/>
    </row>
    <row r="39" spans="1:20" ht="15">
      <c r="A39" s="60"/>
      <c r="B39" s="60">
        <v>2</v>
      </c>
      <c r="C39" s="60">
        <v>49</v>
      </c>
      <c r="D39" s="60">
        <v>7.3</v>
      </c>
      <c r="E39" s="60">
        <v>0.9</v>
      </c>
      <c r="F39" s="60" t="s">
        <v>67</v>
      </c>
      <c r="G39" s="60" t="s">
        <v>82</v>
      </c>
      <c r="H39" s="60" t="s">
        <v>73</v>
      </c>
      <c r="I39" s="60" t="s">
        <v>80</v>
      </c>
      <c r="J39" s="60" t="s">
        <v>74</v>
      </c>
      <c r="K39" s="60" t="s">
        <v>75</v>
      </c>
      <c r="L39" s="60" t="s">
        <v>83</v>
      </c>
      <c r="M39" s="60">
        <v>3.75</v>
      </c>
      <c r="N39" s="60">
        <v>3</v>
      </c>
      <c r="O39" s="60"/>
      <c r="P39" s="60">
        <v>0.75</v>
      </c>
      <c r="Q39" s="60"/>
      <c r="R39" s="60"/>
      <c r="S39" s="60"/>
      <c r="T39" s="60"/>
    </row>
    <row r="40" spans="1:20" ht="15">
      <c r="A40" s="60"/>
      <c r="B40" s="60">
        <v>3</v>
      </c>
      <c r="C40" s="60">
        <v>76</v>
      </c>
      <c r="D40" s="60">
        <v>3.3</v>
      </c>
      <c r="E40" s="60">
        <v>2.2</v>
      </c>
      <c r="F40" s="60" t="s">
        <v>67</v>
      </c>
      <c r="G40" s="60" t="s">
        <v>82</v>
      </c>
      <c r="H40" s="60" t="s">
        <v>73</v>
      </c>
      <c r="I40" s="60" t="s">
        <v>80</v>
      </c>
      <c r="J40" s="60" t="s">
        <v>74</v>
      </c>
      <c r="K40" s="60" t="s">
        <v>75</v>
      </c>
      <c r="L40" s="60" t="s">
        <v>85</v>
      </c>
      <c r="M40" s="60">
        <v>9.16</v>
      </c>
      <c r="N40" s="60">
        <v>9.16</v>
      </c>
      <c r="O40" s="60"/>
      <c r="P40" s="60"/>
      <c r="Q40" s="60"/>
      <c r="R40" s="60"/>
      <c r="S40" s="60"/>
      <c r="T40" s="60"/>
    </row>
    <row r="41" spans="1:20" ht="15">
      <c r="A41" s="60"/>
      <c r="B41" s="60">
        <v>4</v>
      </c>
      <c r="C41" s="60">
        <v>82</v>
      </c>
      <c r="D41" s="60">
        <v>2.2</v>
      </c>
      <c r="E41" s="60">
        <v>2.5</v>
      </c>
      <c r="F41" s="60" t="s">
        <v>67</v>
      </c>
      <c r="G41" s="60" t="s">
        <v>82</v>
      </c>
      <c r="H41" s="60" t="s">
        <v>73</v>
      </c>
      <c r="I41" s="60" t="s">
        <v>80</v>
      </c>
      <c r="J41" s="60" t="s">
        <v>74</v>
      </c>
      <c r="K41" s="60" t="s">
        <v>75</v>
      </c>
      <c r="L41" s="60" t="s">
        <v>85</v>
      </c>
      <c r="M41" s="60">
        <v>10.42</v>
      </c>
      <c r="N41" s="60">
        <v>10.42</v>
      </c>
      <c r="O41" s="60"/>
      <c r="P41" s="60"/>
      <c r="Q41" s="60"/>
      <c r="R41" s="60"/>
      <c r="S41" s="60"/>
      <c r="T41" s="60"/>
    </row>
    <row r="42" spans="1:20" ht="15">
      <c r="A42" s="60"/>
      <c r="B42" s="60">
        <v>5</v>
      </c>
      <c r="C42" s="60">
        <v>54</v>
      </c>
      <c r="D42" s="60">
        <v>5.2</v>
      </c>
      <c r="E42" s="60">
        <v>2.1</v>
      </c>
      <c r="F42" s="60" t="s">
        <v>67</v>
      </c>
      <c r="G42" s="60" t="s">
        <v>82</v>
      </c>
      <c r="H42" s="60" t="s">
        <v>73</v>
      </c>
      <c r="I42" s="60" t="s">
        <v>80</v>
      </c>
      <c r="J42" s="60" t="s">
        <v>74</v>
      </c>
      <c r="K42" s="60" t="s">
        <v>75</v>
      </c>
      <c r="L42" s="60" t="s">
        <v>85</v>
      </c>
      <c r="M42" s="60">
        <v>8.74</v>
      </c>
      <c r="N42" s="60">
        <v>8.74</v>
      </c>
      <c r="O42" s="60"/>
      <c r="P42" s="60"/>
      <c r="Q42" s="60"/>
      <c r="R42" s="60"/>
      <c r="S42" s="60"/>
      <c r="T42" s="60"/>
    </row>
    <row r="43" spans="1:20" ht="15">
      <c r="A43" s="60"/>
      <c r="B43" s="60">
        <v>6</v>
      </c>
      <c r="C43" s="60">
        <v>58</v>
      </c>
      <c r="D43" s="60">
        <v>6.2</v>
      </c>
      <c r="E43" s="60">
        <v>1.5</v>
      </c>
      <c r="F43" s="60" t="s">
        <v>67</v>
      </c>
      <c r="G43" s="60" t="s">
        <v>82</v>
      </c>
      <c r="H43" s="60" t="s">
        <v>73</v>
      </c>
      <c r="I43" s="60" t="s">
        <v>80</v>
      </c>
      <c r="J43" s="60" t="s">
        <v>74</v>
      </c>
      <c r="K43" s="60" t="s">
        <v>75</v>
      </c>
      <c r="L43" s="60" t="s">
        <v>81</v>
      </c>
      <c r="M43" s="60">
        <v>6.25</v>
      </c>
      <c r="N43" s="60">
        <v>5</v>
      </c>
      <c r="O43" s="60">
        <v>1.25</v>
      </c>
      <c r="P43" s="60"/>
      <c r="Q43" s="60"/>
      <c r="R43" s="60"/>
      <c r="S43" s="60"/>
      <c r="T43" s="60"/>
    </row>
    <row r="44" spans="1:20" ht="15">
      <c r="A44" s="60"/>
      <c r="B44" s="60">
        <v>7</v>
      </c>
      <c r="C44" s="60">
        <v>72</v>
      </c>
      <c r="D44" s="60">
        <v>11.4</v>
      </c>
      <c r="E44" s="60">
        <v>1.1</v>
      </c>
      <c r="F44" s="60" t="s">
        <v>67</v>
      </c>
      <c r="G44" s="60" t="s">
        <v>82</v>
      </c>
      <c r="H44" s="60" t="s">
        <v>73</v>
      </c>
      <c r="I44" s="60" t="s">
        <v>80</v>
      </c>
      <c r="J44" s="60" t="s">
        <v>74</v>
      </c>
      <c r="K44" s="60" t="s">
        <v>75</v>
      </c>
      <c r="L44" s="60" t="s">
        <v>83</v>
      </c>
      <c r="M44" s="60">
        <v>4.58</v>
      </c>
      <c r="N44" s="60">
        <v>3.66</v>
      </c>
      <c r="O44" s="60"/>
      <c r="P44" s="60">
        <v>0.92</v>
      </c>
      <c r="Q44" s="60"/>
      <c r="R44" s="60"/>
      <c r="S44" s="60"/>
      <c r="T44" s="60"/>
    </row>
    <row r="45" spans="1:20" ht="15">
      <c r="A45" s="60"/>
      <c r="B45" s="60">
        <v>8</v>
      </c>
      <c r="C45" s="60">
        <v>72</v>
      </c>
      <c r="D45" s="60">
        <v>11.3</v>
      </c>
      <c r="E45" s="60">
        <v>1.1</v>
      </c>
      <c r="F45" s="60" t="s">
        <v>67</v>
      </c>
      <c r="G45" s="60" t="s">
        <v>82</v>
      </c>
      <c r="H45" s="60" t="s">
        <v>73</v>
      </c>
      <c r="I45" s="60" t="s">
        <v>80</v>
      </c>
      <c r="J45" s="60" t="s">
        <v>74</v>
      </c>
      <c r="K45" s="60" t="s">
        <v>75</v>
      </c>
      <c r="L45" s="60" t="s">
        <v>83</v>
      </c>
      <c r="M45" s="60">
        <v>4.58</v>
      </c>
      <c r="N45" s="60">
        <v>3.66</v>
      </c>
      <c r="O45" s="60"/>
      <c r="P45" s="60">
        <v>0.92</v>
      </c>
      <c r="Q45" s="60"/>
      <c r="R45" s="60"/>
      <c r="S45" s="60"/>
      <c r="T45" s="60"/>
    </row>
    <row r="46" spans="1:20" ht="15">
      <c r="A46" s="60"/>
      <c r="B46" s="60">
        <v>9</v>
      </c>
      <c r="C46" s="60">
        <v>23</v>
      </c>
      <c r="D46" s="60">
        <v>2</v>
      </c>
      <c r="E46" s="60">
        <v>0.8</v>
      </c>
      <c r="F46" s="60" t="s">
        <v>67</v>
      </c>
      <c r="G46" s="60" t="s">
        <v>299</v>
      </c>
      <c r="H46" s="60" t="s">
        <v>73</v>
      </c>
      <c r="I46" s="60" t="s">
        <v>80</v>
      </c>
      <c r="J46" s="60" t="s">
        <v>74</v>
      </c>
      <c r="K46" s="60" t="s">
        <v>75</v>
      </c>
      <c r="L46" s="60" t="s">
        <v>85</v>
      </c>
      <c r="M46" s="60">
        <v>3.3</v>
      </c>
      <c r="N46" s="60">
        <v>3.3</v>
      </c>
      <c r="O46" s="60"/>
      <c r="P46" s="60"/>
      <c r="Q46" s="60"/>
      <c r="R46" s="60"/>
      <c r="S46" s="60"/>
      <c r="T46" s="60"/>
    </row>
    <row r="47" spans="1:20" ht="15">
      <c r="A47" s="60"/>
      <c r="B47" s="60">
        <v>10</v>
      </c>
      <c r="C47" s="60">
        <v>23</v>
      </c>
      <c r="D47" s="60">
        <v>14.1</v>
      </c>
      <c r="E47" s="60">
        <v>1</v>
      </c>
      <c r="F47" s="60" t="s">
        <v>67</v>
      </c>
      <c r="G47" s="60" t="s">
        <v>79</v>
      </c>
      <c r="H47" s="60" t="s">
        <v>73</v>
      </c>
      <c r="I47" s="60" t="s">
        <v>80</v>
      </c>
      <c r="J47" s="60" t="s">
        <v>74</v>
      </c>
      <c r="K47" s="60" t="s">
        <v>75</v>
      </c>
      <c r="L47" s="60" t="s">
        <v>85</v>
      </c>
      <c r="M47" s="60">
        <v>4.16</v>
      </c>
      <c r="N47" s="60">
        <v>4.16</v>
      </c>
      <c r="O47" s="60"/>
      <c r="P47" s="60"/>
      <c r="Q47" s="60"/>
      <c r="R47" s="60"/>
      <c r="S47" s="60"/>
      <c r="T47" s="60"/>
    </row>
    <row r="48" spans="1:20" ht="15">
      <c r="A48" s="60"/>
      <c r="B48" s="60">
        <v>11</v>
      </c>
      <c r="C48" s="60">
        <v>53</v>
      </c>
      <c r="D48" s="60">
        <v>2.2</v>
      </c>
      <c r="E48" s="60">
        <v>2.7</v>
      </c>
      <c r="F48" s="60" t="s">
        <v>67</v>
      </c>
      <c r="G48" s="60" t="s">
        <v>79</v>
      </c>
      <c r="H48" s="60" t="s">
        <v>73</v>
      </c>
      <c r="I48" s="60" t="s">
        <v>80</v>
      </c>
      <c r="J48" s="60" t="s">
        <v>74</v>
      </c>
      <c r="K48" s="60" t="s">
        <v>75</v>
      </c>
      <c r="L48" s="60" t="s">
        <v>85</v>
      </c>
      <c r="M48" s="60">
        <v>11.25</v>
      </c>
      <c r="N48" s="60">
        <v>11.25</v>
      </c>
      <c r="O48" s="60"/>
      <c r="P48" s="60"/>
      <c r="Q48" s="60"/>
      <c r="R48" s="60"/>
      <c r="S48" s="60"/>
      <c r="T48" s="60"/>
    </row>
    <row r="49" spans="1:20" ht="15">
      <c r="A49" s="60"/>
      <c r="B49" s="60">
        <v>12</v>
      </c>
      <c r="C49" s="60">
        <v>55</v>
      </c>
      <c r="D49" s="60">
        <v>5.2</v>
      </c>
      <c r="E49" s="60">
        <v>1.9</v>
      </c>
      <c r="F49" s="60" t="s">
        <v>67</v>
      </c>
      <c r="G49" s="60" t="s">
        <v>82</v>
      </c>
      <c r="H49" s="60" t="s">
        <v>73</v>
      </c>
      <c r="I49" s="60" t="s">
        <v>80</v>
      </c>
      <c r="J49" s="60" t="s">
        <v>74</v>
      </c>
      <c r="K49" s="60" t="s">
        <v>75</v>
      </c>
      <c r="L49" s="60" t="s">
        <v>85</v>
      </c>
      <c r="M49" s="60">
        <v>7.92</v>
      </c>
      <c r="N49" s="60">
        <v>7.92</v>
      </c>
      <c r="O49" s="60"/>
      <c r="P49" s="60"/>
      <c r="Q49" s="60"/>
      <c r="R49" s="60"/>
      <c r="S49" s="60"/>
      <c r="T49" s="60"/>
    </row>
    <row r="50" spans="1:20" ht="15">
      <c r="A50" s="60"/>
      <c r="B50" s="60">
        <v>13</v>
      </c>
      <c r="C50" s="60">
        <v>76</v>
      </c>
      <c r="D50" s="60">
        <v>3.2</v>
      </c>
      <c r="E50" s="60">
        <v>2.5</v>
      </c>
      <c r="F50" s="60" t="s">
        <v>67</v>
      </c>
      <c r="G50" s="60" t="s">
        <v>82</v>
      </c>
      <c r="H50" s="60" t="s">
        <v>73</v>
      </c>
      <c r="I50" s="60" t="s">
        <v>80</v>
      </c>
      <c r="J50" s="60" t="s">
        <v>74</v>
      </c>
      <c r="K50" s="60" t="s">
        <v>75</v>
      </c>
      <c r="L50" s="60" t="s">
        <v>83</v>
      </c>
      <c r="M50" s="60">
        <v>10.42</v>
      </c>
      <c r="N50" s="60">
        <v>8.34</v>
      </c>
      <c r="O50" s="60"/>
      <c r="P50" s="60">
        <v>2.08</v>
      </c>
      <c r="Q50" s="60"/>
      <c r="R50" s="60"/>
      <c r="S50" s="60"/>
      <c r="T50" s="60"/>
    </row>
    <row r="51" spans="1:20" ht="15">
      <c r="A51" s="63" t="s">
        <v>77</v>
      </c>
      <c r="B51" s="63"/>
      <c r="C51" s="63"/>
      <c r="D51" s="63"/>
      <c r="E51" s="63">
        <f>SUM(E38:E50)</f>
        <v>21.799999999999997</v>
      </c>
      <c r="F51" s="63"/>
      <c r="G51" s="63"/>
      <c r="H51" s="63"/>
      <c r="I51" s="63"/>
      <c r="J51" s="63"/>
      <c r="K51" s="63"/>
      <c r="L51" s="63"/>
      <c r="M51" s="63">
        <f aca="true" t="shared" si="0" ref="M51:T51">SUM(M38:M50)</f>
        <v>90.78</v>
      </c>
      <c r="N51" s="63">
        <f t="shared" si="0"/>
        <v>84.86</v>
      </c>
      <c r="O51" s="63">
        <f t="shared" si="0"/>
        <v>1.25</v>
      </c>
      <c r="P51" s="63">
        <f t="shared" si="0"/>
        <v>4.67</v>
      </c>
      <c r="Q51" s="63"/>
      <c r="R51" s="63">
        <f t="shared" si="0"/>
        <v>0</v>
      </c>
      <c r="S51" s="63">
        <f t="shared" si="0"/>
        <v>0</v>
      </c>
      <c r="T51" s="63">
        <f t="shared" si="0"/>
        <v>0</v>
      </c>
    </row>
    <row r="52" spans="1:20" ht="15">
      <c r="A52" s="63" t="s">
        <v>86</v>
      </c>
      <c r="B52" s="60">
        <v>1</v>
      </c>
      <c r="C52" s="60">
        <v>108</v>
      </c>
      <c r="D52" s="60">
        <v>3.1</v>
      </c>
      <c r="E52" s="60">
        <v>1.2</v>
      </c>
      <c r="F52" s="60" t="s">
        <v>67</v>
      </c>
      <c r="G52" s="60" t="s">
        <v>79</v>
      </c>
      <c r="H52" s="60" t="s">
        <v>73</v>
      </c>
      <c r="I52" s="60" t="s">
        <v>80</v>
      </c>
      <c r="J52" s="60" t="s">
        <v>74</v>
      </c>
      <c r="K52" s="60" t="s">
        <v>88</v>
      </c>
      <c r="L52" s="60" t="s">
        <v>89</v>
      </c>
      <c r="M52" s="60">
        <v>6</v>
      </c>
      <c r="N52" s="60">
        <v>3.6</v>
      </c>
      <c r="O52" s="60">
        <v>2.4</v>
      </c>
      <c r="P52" s="60"/>
      <c r="Q52" s="60"/>
      <c r="R52" s="60"/>
      <c r="S52" s="60"/>
      <c r="T52" s="60"/>
    </row>
    <row r="53" spans="1:20" ht="15">
      <c r="A53" s="60"/>
      <c r="B53" s="60">
        <v>2</v>
      </c>
      <c r="C53" s="60">
        <v>108</v>
      </c>
      <c r="D53" s="60">
        <v>3.2</v>
      </c>
      <c r="E53" s="60">
        <v>1.1</v>
      </c>
      <c r="F53" s="60" t="s">
        <v>67</v>
      </c>
      <c r="G53" s="60" t="s">
        <v>79</v>
      </c>
      <c r="H53" s="60" t="s">
        <v>73</v>
      </c>
      <c r="I53" s="60" t="s">
        <v>80</v>
      </c>
      <c r="J53" s="60" t="s">
        <v>74</v>
      </c>
      <c r="K53" s="60" t="s">
        <v>88</v>
      </c>
      <c r="L53" s="60" t="s">
        <v>89</v>
      </c>
      <c r="M53" s="60">
        <v>5.5</v>
      </c>
      <c r="N53" s="60">
        <v>3.3</v>
      </c>
      <c r="O53" s="60">
        <v>2.2</v>
      </c>
      <c r="P53" s="60"/>
      <c r="Q53" s="60"/>
      <c r="R53" s="60"/>
      <c r="S53" s="60"/>
      <c r="T53" s="60"/>
    </row>
    <row r="54" spans="1:20" ht="15">
      <c r="A54" s="60"/>
      <c r="B54" s="60">
        <v>3</v>
      </c>
      <c r="C54" s="60">
        <v>48</v>
      </c>
      <c r="D54" s="60">
        <v>1</v>
      </c>
      <c r="E54" s="60">
        <v>0.8</v>
      </c>
      <c r="F54" s="60" t="s">
        <v>67</v>
      </c>
      <c r="G54" s="60" t="s">
        <v>79</v>
      </c>
      <c r="H54" s="60" t="s">
        <v>73</v>
      </c>
      <c r="I54" s="60" t="s">
        <v>80</v>
      </c>
      <c r="J54" s="60" t="s">
        <v>74</v>
      </c>
      <c r="K54" s="60" t="s">
        <v>88</v>
      </c>
      <c r="L54" s="60" t="s">
        <v>90</v>
      </c>
      <c r="M54" s="60">
        <v>4</v>
      </c>
      <c r="N54" s="60">
        <v>2.4</v>
      </c>
      <c r="O54" s="60"/>
      <c r="P54" s="60"/>
      <c r="Q54" s="60"/>
      <c r="R54" s="60">
        <v>1.6</v>
      </c>
      <c r="S54" s="60"/>
      <c r="T54" s="60"/>
    </row>
    <row r="55" spans="1:20" ht="15">
      <c r="A55" s="60"/>
      <c r="B55" s="60">
        <v>4</v>
      </c>
      <c r="C55" s="60">
        <v>48</v>
      </c>
      <c r="D55" s="60">
        <v>1.1</v>
      </c>
      <c r="E55" s="60">
        <v>1.2</v>
      </c>
      <c r="F55" s="60" t="s">
        <v>18</v>
      </c>
      <c r="G55" s="60" t="s">
        <v>87</v>
      </c>
      <c r="H55" s="60" t="s">
        <v>73</v>
      </c>
      <c r="I55" s="60" t="s">
        <v>80</v>
      </c>
      <c r="J55" s="60" t="s">
        <v>74</v>
      </c>
      <c r="K55" s="60" t="s">
        <v>88</v>
      </c>
      <c r="L55" s="60" t="s">
        <v>90</v>
      </c>
      <c r="M55" s="60">
        <v>6</v>
      </c>
      <c r="N55" s="60">
        <v>3.6</v>
      </c>
      <c r="O55" s="60"/>
      <c r="P55" s="60"/>
      <c r="Q55" s="60"/>
      <c r="R55" s="60">
        <v>2.4</v>
      </c>
      <c r="S55" s="60"/>
      <c r="T55" s="60"/>
    </row>
    <row r="56" spans="1:20" ht="15">
      <c r="A56" s="60"/>
      <c r="B56" s="60">
        <v>5</v>
      </c>
      <c r="C56" s="60">
        <v>109</v>
      </c>
      <c r="D56" s="60">
        <v>1.3</v>
      </c>
      <c r="E56" s="60">
        <v>0.4</v>
      </c>
      <c r="F56" s="60" t="s">
        <v>67</v>
      </c>
      <c r="G56" s="60" t="s">
        <v>79</v>
      </c>
      <c r="H56" s="60" t="s">
        <v>73</v>
      </c>
      <c r="I56" s="60" t="s">
        <v>80</v>
      </c>
      <c r="J56" s="60" t="s">
        <v>74</v>
      </c>
      <c r="K56" s="60" t="s">
        <v>88</v>
      </c>
      <c r="L56" s="60" t="s">
        <v>91</v>
      </c>
      <c r="M56" s="60">
        <v>5</v>
      </c>
      <c r="N56" s="60">
        <v>4</v>
      </c>
      <c r="O56" s="60">
        <v>1</v>
      </c>
      <c r="P56" s="60"/>
      <c r="Q56" s="60"/>
      <c r="R56" s="60"/>
      <c r="S56" s="60"/>
      <c r="T56" s="60"/>
    </row>
    <row r="57" spans="1:20" ht="15">
      <c r="A57" s="63" t="s">
        <v>77</v>
      </c>
      <c r="B57" s="63"/>
      <c r="C57" s="63"/>
      <c r="D57" s="63"/>
      <c r="E57" s="63">
        <f>SUM(E52:E56)</f>
        <v>4.7</v>
      </c>
      <c r="F57" s="63"/>
      <c r="G57" s="63"/>
      <c r="H57" s="63"/>
      <c r="I57" s="63"/>
      <c r="J57" s="63"/>
      <c r="K57" s="63"/>
      <c r="L57" s="63"/>
      <c r="M57" s="63">
        <f>SUM(M52:M56)</f>
        <v>26.5</v>
      </c>
      <c r="N57" s="63">
        <f>SUM(N52:N56)</f>
        <v>16.9</v>
      </c>
      <c r="O57" s="63">
        <f>SUM(O52:O56)</f>
        <v>5.6</v>
      </c>
      <c r="P57" s="63">
        <f>SUM(P52:P56)</f>
        <v>0</v>
      </c>
      <c r="Q57" s="63"/>
      <c r="R57" s="63">
        <f>SUM(R52:R56)</f>
        <v>4</v>
      </c>
      <c r="S57" s="63">
        <f>SUM(S52:S56)</f>
        <v>0</v>
      </c>
      <c r="T57" s="63">
        <f>SUM(T52:T56)</f>
        <v>0</v>
      </c>
    </row>
    <row r="58" spans="1:20" ht="15">
      <c r="A58" s="63" t="s">
        <v>92</v>
      </c>
      <c r="B58" s="60">
        <v>1</v>
      </c>
      <c r="C58" s="60">
        <v>19</v>
      </c>
      <c r="D58" s="60">
        <v>5.1</v>
      </c>
      <c r="E58" s="60">
        <v>1.1</v>
      </c>
      <c r="F58" s="60" t="s">
        <v>67</v>
      </c>
      <c r="G58" s="60" t="s">
        <v>82</v>
      </c>
      <c r="H58" s="60" t="s">
        <v>73</v>
      </c>
      <c r="I58" s="60" t="s">
        <v>80</v>
      </c>
      <c r="J58" s="60" t="s">
        <v>74</v>
      </c>
      <c r="K58" s="60" t="s">
        <v>75</v>
      </c>
      <c r="L58" s="60" t="s">
        <v>83</v>
      </c>
      <c r="M58" s="60">
        <v>4.58</v>
      </c>
      <c r="N58" s="60">
        <v>3.66</v>
      </c>
      <c r="O58" s="60"/>
      <c r="P58" s="60">
        <v>0.92</v>
      </c>
      <c r="Q58" s="60"/>
      <c r="R58" s="60"/>
      <c r="S58" s="60"/>
      <c r="T58" s="60"/>
    </row>
    <row r="59" spans="1:20" ht="15">
      <c r="A59" s="60"/>
      <c r="B59" s="60">
        <v>2</v>
      </c>
      <c r="C59" s="60">
        <v>24</v>
      </c>
      <c r="D59" s="60">
        <v>10</v>
      </c>
      <c r="E59" s="60">
        <v>1.5</v>
      </c>
      <c r="F59" s="60" t="s">
        <v>67</v>
      </c>
      <c r="G59" s="60" t="s">
        <v>79</v>
      </c>
      <c r="H59" s="60" t="s">
        <v>73</v>
      </c>
      <c r="I59" s="60" t="s">
        <v>80</v>
      </c>
      <c r="J59" s="60" t="s">
        <v>74</v>
      </c>
      <c r="K59" s="60" t="s">
        <v>75</v>
      </c>
      <c r="L59" s="60" t="s">
        <v>83</v>
      </c>
      <c r="M59" s="60">
        <v>6.25</v>
      </c>
      <c r="N59" s="60">
        <v>5</v>
      </c>
      <c r="O59" s="60"/>
      <c r="P59" s="60">
        <v>1.25</v>
      </c>
      <c r="Q59" s="60"/>
      <c r="R59" s="60"/>
      <c r="S59" s="60"/>
      <c r="T59" s="60"/>
    </row>
    <row r="60" spans="1:20" ht="15">
      <c r="A60" s="60"/>
      <c r="B60" s="60">
        <v>3</v>
      </c>
      <c r="C60" s="60">
        <v>51</v>
      </c>
      <c r="D60" s="60">
        <v>11.2</v>
      </c>
      <c r="E60" s="60">
        <v>2.3</v>
      </c>
      <c r="F60" s="60" t="s">
        <v>67</v>
      </c>
      <c r="G60" s="60" t="s">
        <v>79</v>
      </c>
      <c r="H60" s="60" t="s">
        <v>73</v>
      </c>
      <c r="I60" s="60" t="s">
        <v>80</v>
      </c>
      <c r="J60" s="60" t="s">
        <v>74</v>
      </c>
      <c r="K60" s="60" t="s">
        <v>75</v>
      </c>
      <c r="L60" s="60" t="s">
        <v>81</v>
      </c>
      <c r="M60" s="60">
        <v>9.58</v>
      </c>
      <c r="N60" s="60">
        <v>7.66</v>
      </c>
      <c r="O60" s="60">
        <v>1.92</v>
      </c>
      <c r="P60" s="60"/>
      <c r="Q60" s="60"/>
      <c r="R60" s="60"/>
      <c r="S60" s="60"/>
      <c r="T60" s="60"/>
    </row>
    <row r="61" spans="1:20" ht="15">
      <c r="A61" s="60"/>
      <c r="B61" s="60">
        <v>4</v>
      </c>
      <c r="C61" s="60">
        <v>52</v>
      </c>
      <c r="D61" s="60">
        <v>10.2</v>
      </c>
      <c r="E61" s="60">
        <v>0.9</v>
      </c>
      <c r="F61" s="60" t="s">
        <v>67</v>
      </c>
      <c r="G61" s="60" t="s">
        <v>79</v>
      </c>
      <c r="H61" s="60" t="s">
        <v>73</v>
      </c>
      <c r="I61" s="60" t="s">
        <v>80</v>
      </c>
      <c r="J61" s="60" t="s">
        <v>74</v>
      </c>
      <c r="K61" s="60" t="s">
        <v>75</v>
      </c>
      <c r="L61" s="60" t="s">
        <v>83</v>
      </c>
      <c r="M61" s="60">
        <v>3.75</v>
      </c>
      <c r="N61" s="60">
        <v>3</v>
      </c>
      <c r="O61" s="60"/>
      <c r="P61" s="60">
        <v>0.75</v>
      </c>
      <c r="Q61" s="60"/>
      <c r="R61" s="60"/>
      <c r="S61" s="60"/>
      <c r="T61" s="60"/>
    </row>
    <row r="62" spans="1:20" ht="15">
      <c r="A62" s="60"/>
      <c r="B62" s="60">
        <v>5</v>
      </c>
      <c r="C62" s="60">
        <v>63</v>
      </c>
      <c r="D62" s="60">
        <v>4.1</v>
      </c>
      <c r="E62" s="60">
        <v>1.4</v>
      </c>
      <c r="F62" s="60" t="s">
        <v>67</v>
      </c>
      <c r="G62" s="60" t="s">
        <v>79</v>
      </c>
      <c r="H62" s="60" t="s">
        <v>73</v>
      </c>
      <c r="I62" s="60" t="s">
        <v>80</v>
      </c>
      <c r="J62" s="60" t="s">
        <v>74</v>
      </c>
      <c r="K62" s="60" t="s">
        <v>75</v>
      </c>
      <c r="L62" s="60" t="s">
        <v>81</v>
      </c>
      <c r="M62" s="60">
        <v>5.83</v>
      </c>
      <c r="N62" s="60">
        <v>4.66</v>
      </c>
      <c r="O62" s="60">
        <v>1.17</v>
      </c>
      <c r="P62" s="60"/>
      <c r="Q62" s="60"/>
      <c r="R62" s="60"/>
      <c r="S62" s="60"/>
      <c r="T62" s="60"/>
    </row>
    <row r="63" spans="1:20" ht="15">
      <c r="A63" s="60"/>
      <c r="B63" s="60">
        <v>6</v>
      </c>
      <c r="C63" s="60">
        <v>68</v>
      </c>
      <c r="D63" s="60">
        <v>13.4</v>
      </c>
      <c r="E63" s="60">
        <v>2.1</v>
      </c>
      <c r="F63" s="60" t="s">
        <v>67</v>
      </c>
      <c r="G63" s="60" t="s">
        <v>79</v>
      </c>
      <c r="H63" s="60" t="s">
        <v>73</v>
      </c>
      <c r="I63" s="60" t="s">
        <v>80</v>
      </c>
      <c r="J63" s="60" t="s">
        <v>74</v>
      </c>
      <c r="K63" s="60" t="s">
        <v>75</v>
      </c>
      <c r="L63" s="60" t="s">
        <v>81</v>
      </c>
      <c r="M63" s="60">
        <v>8.75</v>
      </c>
      <c r="N63" s="60">
        <v>7</v>
      </c>
      <c r="O63" s="60">
        <v>1.75</v>
      </c>
      <c r="P63" s="60"/>
      <c r="Q63" s="60"/>
      <c r="R63" s="60"/>
      <c r="S63" s="60"/>
      <c r="T63" s="60"/>
    </row>
    <row r="64" spans="1:20" ht="15">
      <c r="A64" s="60"/>
      <c r="B64" s="60">
        <v>7</v>
      </c>
      <c r="C64" s="60">
        <v>71</v>
      </c>
      <c r="D64" s="60">
        <v>4</v>
      </c>
      <c r="E64" s="60">
        <v>0.8</v>
      </c>
      <c r="F64" s="60" t="s">
        <v>67</v>
      </c>
      <c r="G64" s="60" t="s">
        <v>82</v>
      </c>
      <c r="H64" s="60" t="s">
        <v>73</v>
      </c>
      <c r="I64" s="60" t="s">
        <v>80</v>
      </c>
      <c r="J64" s="60" t="s">
        <v>74</v>
      </c>
      <c r="K64" s="60" t="s">
        <v>75</v>
      </c>
      <c r="L64" s="60" t="s">
        <v>85</v>
      </c>
      <c r="M64" s="60">
        <v>3.3</v>
      </c>
      <c r="N64" s="60">
        <v>3.3</v>
      </c>
      <c r="O64" s="60"/>
      <c r="P64" s="60"/>
      <c r="Q64" s="60"/>
      <c r="R64" s="60"/>
      <c r="S64" s="60"/>
      <c r="T64" s="60"/>
    </row>
    <row r="65" spans="1:20" ht="15">
      <c r="A65" s="60"/>
      <c r="B65" s="60">
        <v>8</v>
      </c>
      <c r="C65" s="60">
        <v>79</v>
      </c>
      <c r="D65" s="60">
        <v>7</v>
      </c>
      <c r="E65" s="60">
        <v>1.2</v>
      </c>
      <c r="F65" s="60" t="s">
        <v>67</v>
      </c>
      <c r="G65" s="60" t="s">
        <v>79</v>
      </c>
      <c r="H65" s="60" t="s">
        <v>73</v>
      </c>
      <c r="I65" s="60" t="s">
        <v>80</v>
      </c>
      <c r="J65" s="60" t="s">
        <v>74</v>
      </c>
      <c r="K65" s="60" t="s">
        <v>75</v>
      </c>
      <c r="L65" s="60" t="s">
        <v>85</v>
      </c>
      <c r="M65" s="60">
        <v>4.99</v>
      </c>
      <c r="N65" s="60">
        <v>4.99</v>
      </c>
      <c r="O65" s="60"/>
      <c r="P65" s="60"/>
      <c r="Q65" s="60"/>
      <c r="R65" s="60"/>
      <c r="S65" s="60"/>
      <c r="T65" s="60"/>
    </row>
    <row r="66" spans="1:20" ht="15">
      <c r="A66" s="60"/>
      <c r="B66" s="60">
        <v>9</v>
      </c>
      <c r="C66" s="60">
        <v>79</v>
      </c>
      <c r="D66" s="60">
        <v>14.1</v>
      </c>
      <c r="E66" s="60">
        <v>1.3</v>
      </c>
      <c r="F66" s="60" t="s">
        <v>67</v>
      </c>
      <c r="G66" s="60" t="s">
        <v>79</v>
      </c>
      <c r="H66" s="60" t="s">
        <v>73</v>
      </c>
      <c r="I66" s="60" t="s">
        <v>80</v>
      </c>
      <c r="J66" s="60" t="s">
        <v>74</v>
      </c>
      <c r="K66" s="60" t="s">
        <v>75</v>
      </c>
      <c r="L66" s="60" t="s">
        <v>81</v>
      </c>
      <c r="M66" s="60">
        <v>5.42</v>
      </c>
      <c r="N66" s="60">
        <v>4.33</v>
      </c>
      <c r="O66" s="60">
        <v>1.09</v>
      </c>
      <c r="P66" s="60"/>
      <c r="Q66" s="60"/>
      <c r="R66" s="60"/>
      <c r="S66" s="60"/>
      <c r="T66" s="60"/>
    </row>
    <row r="67" spans="1:20" ht="15">
      <c r="A67" s="60"/>
      <c r="B67" s="60">
        <v>10</v>
      </c>
      <c r="C67" s="60">
        <v>79</v>
      </c>
      <c r="D67" s="60">
        <v>15</v>
      </c>
      <c r="E67" s="60">
        <v>0.4</v>
      </c>
      <c r="F67" s="60" t="s">
        <v>67</v>
      </c>
      <c r="G67" s="60" t="s">
        <v>79</v>
      </c>
      <c r="H67" s="60" t="s">
        <v>73</v>
      </c>
      <c r="I67" s="60" t="s">
        <v>80</v>
      </c>
      <c r="J67" s="60" t="s">
        <v>74</v>
      </c>
      <c r="K67" s="60" t="s">
        <v>75</v>
      </c>
      <c r="L67" s="60" t="s">
        <v>85</v>
      </c>
      <c r="M67" s="60">
        <v>1.67</v>
      </c>
      <c r="N67" s="60">
        <v>1.67</v>
      </c>
      <c r="O67" s="60"/>
      <c r="P67" s="60"/>
      <c r="Q67" s="60"/>
      <c r="R67" s="60"/>
      <c r="S67" s="60"/>
      <c r="T67" s="60"/>
    </row>
    <row r="68" spans="1:20" ht="15">
      <c r="A68" s="60"/>
      <c r="B68" s="60">
        <v>11</v>
      </c>
      <c r="C68" s="60">
        <v>82</v>
      </c>
      <c r="D68" s="60">
        <v>3.3</v>
      </c>
      <c r="E68" s="60">
        <v>1.5</v>
      </c>
      <c r="F68" s="60" t="s">
        <v>67</v>
      </c>
      <c r="G68" s="60" t="s">
        <v>82</v>
      </c>
      <c r="H68" s="60" t="s">
        <v>73</v>
      </c>
      <c r="I68" s="60" t="s">
        <v>80</v>
      </c>
      <c r="J68" s="60" t="s">
        <v>74</v>
      </c>
      <c r="K68" s="60" t="s">
        <v>75</v>
      </c>
      <c r="L68" s="60" t="s">
        <v>83</v>
      </c>
      <c r="M68" s="60">
        <v>6.25</v>
      </c>
      <c r="N68" s="60">
        <v>5</v>
      </c>
      <c r="O68" s="60"/>
      <c r="P68" s="60">
        <v>1.25</v>
      </c>
      <c r="Q68" s="60"/>
      <c r="R68" s="60"/>
      <c r="S68" s="60"/>
      <c r="T68" s="60"/>
    </row>
    <row r="69" spans="1:20" ht="15">
      <c r="A69" s="60"/>
      <c r="B69" s="60">
        <v>12</v>
      </c>
      <c r="C69" s="60">
        <v>110</v>
      </c>
      <c r="D69" s="60">
        <v>5</v>
      </c>
      <c r="E69" s="60">
        <v>1.5</v>
      </c>
      <c r="F69" s="60" t="s">
        <v>67</v>
      </c>
      <c r="G69" s="60" t="s">
        <v>82</v>
      </c>
      <c r="H69" s="60" t="s">
        <v>73</v>
      </c>
      <c r="I69" s="60" t="s">
        <v>80</v>
      </c>
      <c r="J69" s="60" t="s">
        <v>74</v>
      </c>
      <c r="K69" s="60" t="s">
        <v>75</v>
      </c>
      <c r="L69" s="60" t="s">
        <v>83</v>
      </c>
      <c r="M69" s="60">
        <v>6.25</v>
      </c>
      <c r="N69" s="60">
        <v>5</v>
      </c>
      <c r="O69" s="60"/>
      <c r="P69" s="60">
        <v>1.25</v>
      </c>
      <c r="Q69" s="60"/>
      <c r="R69" s="60"/>
      <c r="S69" s="60"/>
      <c r="T69" s="60"/>
    </row>
    <row r="70" spans="1:20" ht="15">
      <c r="A70" s="63" t="s">
        <v>77</v>
      </c>
      <c r="B70" s="63"/>
      <c r="C70" s="63"/>
      <c r="D70" s="63"/>
      <c r="E70" s="63">
        <f>SUM(E58:E69)</f>
        <v>16</v>
      </c>
      <c r="F70" s="63"/>
      <c r="G70" s="63"/>
      <c r="H70" s="63"/>
      <c r="I70" s="63"/>
      <c r="J70" s="63"/>
      <c r="K70" s="63"/>
      <c r="L70" s="63"/>
      <c r="M70" s="63">
        <f aca="true" t="shared" si="1" ref="M70:T70">SUM(M58:M69)</f>
        <v>66.62</v>
      </c>
      <c r="N70" s="63">
        <f t="shared" si="1"/>
        <v>55.27</v>
      </c>
      <c r="O70" s="63">
        <f t="shared" si="1"/>
        <v>5.93</v>
      </c>
      <c r="P70" s="63">
        <f t="shared" si="1"/>
        <v>5.42</v>
      </c>
      <c r="Q70" s="63"/>
      <c r="R70" s="63">
        <f t="shared" si="1"/>
        <v>0</v>
      </c>
      <c r="S70" s="63">
        <f t="shared" si="1"/>
        <v>0</v>
      </c>
      <c r="T70" s="63">
        <f t="shared" si="1"/>
        <v>0</v>
      </c>
    </row>
    <row r="71" spans="1:20" ht="15">
      <c r="A71" s="63" t="s">
        <v>93</v>
      </c>
      <c r="B71" s="60">
        <v>1</v>
      </c>
      <c r="C71" s="60">
        <v>4</v>
      </c>
      <c r="D71" s="60">
        <v>21.1</v>
      </c>
      <c r="E71" s="60">
        <v>2.3</v>
      </c>
      <c r="F71" s="60" t="s">
        <v>67</v>
      </c>
      <c r="G71" s="60" t="s">
        <v>79</v>
      </c>
      <c r="H71" s="60" t="s">
        <v>73</v>
      </c>
      <c r="I71" s="60" t="s">
        <v>80</v>
      </c>
      <c r="J71" s="60" t="s">
        <v>74</v>
      </c>
      <c r="K71" s="60" t="s">
        <v>75</v>
      </c>
      <c r="L71" s="60" t="s">
        <v>83</v>
      </c>
      <c r="M71" s="60">
        <v>9.58</v>
      </c>
      <c r="N71" s="60">
        <v>7.66</v>
      </c>
      <c r="O71" s="60"/>
      <c r="P71" s="60">
        <v>1.92</v>
      </c>
      <c r="Q71" s="60"/>
      <c r="R71" s="63"/>
      <c r="S71" s="63"/>
      <c r="T71" s="63"/>
    </row>
    <row r="72" spans="1:20" ht="14.25" customHeight="1">
      <c r="A72" s="60"/>
      <c r="B72" s="60">
        <v>2</v>
      </c>
      <c r="C72" s="60">
        <v>40</v>
      </c>
      <c r="D72" s="60">
        <v>5.1</v>
      </c>
      <c r="E72" s="60">
        <v>0.6</v>
      </c>
      <c r="F72" s="60" t="s">
        <v>67</v>
      </c>
      <c r="G72" s="60" t="s">
        <v>82</v>
      </c>
      <c r="H72" s="60" t="s">
        <v>73</v>
      </c>
      <c r="I72" s="60" t="s">
        <v>80</v>
      </c>
      <c r="J72" s="60" t="s">
        <v>74</v>
      </c>
      <c r="K72" s="60" t="s">
        <v>75</v>
      </c>
      <c r="L72" s="60" t="s">
        <v>83</v>
      </c>
      <c r="M72" s="60">
        <v>2.5</v>
      </c>
      <c r="N72" s="60">
        <v>2</v>
      </c>
      <c r="O72" s="60"/>
      <c r="P72" s="60">
        <v>0.5</v>
      </c>
      <c r="Q72" s="60"/>
      <c r="R72" s="63"/>
      <c r="S72" s="63"/>
      <c r="T72" s="63"/>
    </row>
    <row r="73" spans="1:20" ht="15" hidden="1">
      <c r="A73" s="60"/>
      <c r="B73" s="60">
        <v>3</v>
      </c>
      <c r="C73" s="60">
        <v>5</v>
      </c>
      <c r="D73" s="60">
        <v>7.2</v>
      </c>
      <c r="E73" s="60">
        <v>1.2</v>
      </c>
      <c r="F73" s="60" t="s">
        <v>67</v>
      </c>
      <c r="G73" s="60" t="s">
        <v>79</v>
      </c>
      <c r="H73" s="60" t="s">
        <v>73</v>
      </c>
      <c r="I73" s="60" t="s">
        <v>80</v>
      </c>
      <c r="J73" s="60" t="s">
        <v>74</v>
      </c>
      <c r="K73" s="60" t="s">
        <v>75</v>
      </c>
      <c r="L73" s="60" t="s">
        <v>81</v>
      </c>
      <c r="M73" s="60">
        <v>4.99</v>
      </c>
      <c r="N73" s="60">
        <v>3.99</v>
      </c>
      <c r="O73" s="60">
        <v>1</v>
      </c>
      <c r="P73" s="60"/>
      <c r="Q73" s="60"/>
      <c r="R73" s="63"/>
      <c r="S73" s="63"/>
      <c r="T73" s="63"/>
    </row>
    <row r="74" spans="1:20" ht="15">
      <c r="A74" s="60"/>
      <c r="B74" s="60">
        <v>4</v>
      </c>
      <c r="C74" s="60">
        <v>17</v>
      </c>
      <c r="D74" s="60">
        <v>13.1</v>
      </c>
      <c r="E74" s="60">
        <v>2.3</v>
      </c>
      <c r="F74" s="60" t="s">
        <v>67</v>
      </c>
      <c r="G74" s="60" t="s">
        <v>79</v>
      </c>
      <c r="H74" s="60" t="s">
        <v>73</v>
      </c>
      <c r="I74" s="60" t="s">
        <v>80</v>
      </c>
      <c r="J74" s="60" t="s">
        <v>74</v>
      </c>
      <c r="K74" s="60" t="s">
        <v>75</v>
      </c>
      <c r="L74" s="60" t="s">
        <v>81</v>
      </c>
      <c r="M74" s="60">
        <v>9.58</v>
      </c>
      <c r="N74" s="60">
        <v>7.66</v>
      </c>
      <c r="O74" s="60">
        <v>1.92</v>
      </c>
      <c r="P74" s="60"/>
      <c r="Q74" s="60"/>
      <c r="R74" s="63"/>
      <c r="S74" s="63"/>
      <c r="T74" s="63"/>
    </row>
    <row r="75" spans="1:20" ht="15">
      <c r="A75" s="60"/>
      <c r="B75" s="60">
        <v>5</v>
      </c>
      <c r="C75" s="60">
        <v>38</v>
      </c>
      <c r="D75" s="60">
        <v>6</v>
      </c>
      <c r="E75" s="60">
        <v>1.2</v>
      </c>
      <c r="F75" s="60" t="s">
        <v>67</v>
      </c>
      <c r="G75" s="60" t="s">
        <v>82</v>
      </c>
      <c r="H75" s="60" t="s">
        <v>73</v>
      </c>
      <c r="I75" s="60" t="s">
        <v>80</v>
      </c>
      <c r="J75" s="60" t="s">
        <v>74</v>
      </c>
      <c r="K75" s="60" t="s">
        <v>75</v>
      </c>
      <c r="L75" s="60" t="s">
        <v>81</v>
      </c>
      <c r="M75" s="60">
        <v>4.99</v>
      </c>
      <c r="N75" s="60">
        <v>3.99</v>
      </c>
      <c r="O75" s="60">
        <v>1</v>
      </c>
      <c r="P75" s="60"/>
      <c r="Q75" s="60"/>
      <c r="R75" s="63"/>
      <c r="S75" s="63"/>
      <c r="T75" s="63"/>
    </row>
    <row r="76" spans="1:20" ht="15">
      <c r="A76" s="60"/>
      <c r="B76" s="60">
        <v>6</v>
      </c>
      <c r="C76" s="60">
        <v>43</v>
      </c>
      <c r="D76" s="60">
        <v>4.1</v>
      </c>
      <c r="E76" s="60">
        <v>2.5</v>
      </c>
      <c r="F76" s="60" t="s">
        <v>67</v>
      </c>
      <c r="G76" s="60" t="s">
        <v>79</v>
      </c>
      <c r="H76" s="60" t="s">
        <v>73</v>
      </c>
      <c r="I76" s="60" t="s">
        <v>80</v>
      </c>
      <c r="J76" s="60" t="s">
        <v>74</v>
      </c>
      <c r="K76" s="60" t="s">
        <v>75</v>
      </c>
      <c r="L76" s="60" t="s">
        <v>83</v>
      </c>
      <c r="M76" s="60">
        <v>10.42</v>
      </c>
      <c r="N76" s="60">
        <v>8.34</v>
      </c>
      <c r="O76" s="60"/>
      <c r="P76" s="60">
        <v>2.08</v>
      </c>
      <c r="Q76" s="60"/>
      <c r="R76" s="63"/>
      <c r="S76" s="63"/>
      <c r="T76" s="63"/>
    </row>
    <row r="77" spans="1:20" ht="15">
      <c r="A77" s="60"/>
      <c r="B77" s="60">
        <v>7</v>
      </c>
      <c r="C77" s="60">
        <v>70</v>
      </c>
      <c r="D77" s="60">
        <v>14</v>
      </c>
      <c r="E77" s="60">
        <v>2.4</v>
      </c>
      <c r="F77" s="60" t="s">
        <v>67</v>
      </c>
      <c r="G77" s="60" t="s">
        <v>79</v>
      </c>
      <c r="H77" s="60" t="s">
        <v>73</v>
      </c>
      <c r="I77" s="60" t="s">
        <v>80</v>
      </c>
      <c r="J77" s="60" t="s">
        <v>74</v>
      </c>
      <c r="K77" s="60" t="s">
        <v>75</v>
      </c>
      <c r="L77" s="60" t="s">
        <v>83</v>
      </c>
      <c r="M77" s="60">
        <v>9.99</v>
      </c>
      <c r="N77" s="60">
        <v>7.99</v>
      </c>
      <c r="O77" s="60"/>
      <c r="P77" s="60">
        <v>2</v>
      </c>
      <c r="Q77" s="60"/>
      <c r="R77" s="63"/>
      <c r="S77" s="63"/>
      <c r="T77" s="63"/>
    </row>
    <row r="78" spans="1:20" ht="15">
      <c r="A78" s="60"/>
      <c r="B78" s="60">
        <v>8</v>
      </c>
      <c r="C78" s="60">
        <v>26</v>
      </c>
      <c r="D78" s="60">
        <v>4.1</v>
      </c>
      <c r="E78" s="60">
        <v>0.8</v>
      </c>
      <c r="F78" s="60" t="s">
        <v>67</v>
      </c>
      <c r="G78" s="60" t="s">
        <v>79</v>
      </c>
      <c r="H78" s="60" t="s">
        <v>73</v>
      </c>
      <c r="I78" s="60" t="s">
        <v>80</v>
      </c>
      <c r="J78" s="60" t="s">
        <v>74</v>
      </c>
      <c r="K78" s="60" t="s">
        <v>75</v>
      </c>
      <c r="L78" s="60" t="s">
        <v>81</v>
      </c>
      <c r="M78" s="60">
        <v>3.3</v>
      </c>
      <c r="N78" s="60">
        <v>2.64</v>
      </c>
      <c r="O78" s="60">
        <v>0.66</v>
      </c>
      <c r="P78" s="60"/>
      <c r="Q78" s="60"/>
      <c r="R78" s="63"/>
      <c r="S78" s="63"/>
      <c r="T78" s="63"/>
    </row>
    <row r="79" spans="1:20" ht="15">
      <c r="A79" s="60"/>
      <c r="B79" s="60">
        <v>9</v>
      </c>
      <c r="C79" s="60">
        <v>41</v>
      </c>
      <c r="D79" s="60">
        <v>1.5</v>
      </c>
      <c r="E79" s="60">
        <v>0.9</v>
      </c>
      <c r="F79" s="60" t="s">
        <v>67</v>
      </c>
      <c r="G79" s="60" t="s">
        <v>82</v>
      </c>
      <c r="H79" s="60" t="s">
        <v>73</v>
      </c>
      <c r="I79" s="60" t="s">
        <v>80</v>
      </c>
      <c r="J79" s="60" t="s">
        <v>74</v>
      </c>
      <c r="K79" s="60" t="s">
        <v>75</v>
      </c>
      <c r="L79" s="60" t="s">
        <v>83</v>
      </c>
      <c r="M79" s="60">
        <v>3.75</v>
      </c>
      <c r="N79" s="60">
        <v>3</v>
      </c>
      <c r="O79" s="60"/>
      <c r="P79" s="60">
        <v>0.75</v>
      </c>
      <c r="Q79" s="60"/>
      <c r="R79" s="63"/>
      <c r="S79" s="63"/>
      <c r="T79" s="63"/>
    </row>
    <row r="80" spans="1:20" ht="15">
      <c r="A80" s="60"/>
      <c r="B80" s="60">
        <v>10</v>
      </c>
      <c r="C80" s="60">
        <v>5</v>
      </c>
      <c r="D80" s="60">
        <v>11.1</v>
      </c>
      <c r="E80" s="60">
        <v>0.8</v>
      </c>
      <c r="F80" s="60" t="s">
        <v>67</v>
      </c>
      <c r="G80" s="60" t="s">
        <v>79</v>
      </c>
      <c r="H80" s="60" t="s">
        <v>73</v>
      </c>
      <c r="I80" s="60" t="s">
        <v>80</v>
      </c>
      <c r="J80" s="60" t="s">
        <v>74</v>
      </c>
      <c r="K80" s="60" t="s">
        <v>75</v>
      </c>
      <c r="L80" s="60" t="s">
        <v>81</v>
      </c>
      <c r="M80" s="60">
        <v>3.3</v>
      </c>
      <c r="N80" s="60">
        <v>2.64</v>
      </c>
      <c r="O80" s="60">
        <v>0.66</v>
      </c>
      <c r="P80" s="60"/>
      <c r="Q80" s="60"/>
      <c r="R80" s="63"/>
      <c r="S80" s="63"/>
      <c r="T80" s="63"/>
    </row>
    <row r="81" spans="1:20" ht="15">
      <c r="A81" s="60"/>
      <c r="B81" s="60">
        <v>11</v>
      </c>
      <c r="C81" s="60">
        <v>18</v>
      </c>
      <c r="D81" s="60">
        <v>2.3</v>
      </c>
      <c r="E81" s="60">
        <v>0.9</v>
      </c>
      <c r="F81" s="60" t="s">
        <v>67</v>
      </c>
      <c r="G81" s="60" t="s">
        <v>79</v>
      </c>
      <c r="H81" s="60" t="s">
        <v>73</v>
      </c>
      <c r="I81" s="60" t="s">
        <v>80</v>
      </c>
      <c r="J81" s="60" t="s">
        <v>74</v>
      </c>
      <c r="K81" s="60" t="s">
        <v>75</v>
      </c>
      <c r="L81" s="60" t="s">
        <v>81</v>
      </c>
      <c r="M81" s="60">
        <v>3.75</v>
      </c>
      <c r="N81" s="60">
        <v>3</v>
      </c>
      <c r="O81" s="60">
        <v>0.75</v>
      </c>
      <c r="P81" s="60"/>
      <c r="Q81" s="60"/>
      <c r="R81" s="63"/>
      <c r="S81" s="63"/>
      <c r="T81" s="63"/>
    </row>
    <row r="82" spans="1:20" ht="15">
      <c r="A82" s="60"/>
      <c r="B82" s="60">
        <v>12</v>
      </c>
      <c r="C82" s="60">
        <v>37</v>
      </c>
      <c r="D82" s="60">
        <v>9.3</v>
      </c>
      <c r="E82" s="60">
        <v>2.3</v>
      </c>
      <c r="F82" s="60" t="s">
        <v>67</v>
      </c>
      <c r="G82" s="60" t="s">
        <v>79</v>
      </c>
      <c r="H82" s="60" t="s">
        <v>73</v>
      </c>
      <c r="I82" s="60" t="s">
        <v>80</v>
      </c>
      <c r="J82" s="60" t="s">
        <v>74</v>
      </c>
      <c r="K82" s="60" t="s">
        <v>75</v>
      </c>
      <c r="L82" s="60" t="s">
        <v>83</v>
      </c>
      <c r="M82" s="60">
        <v>9.58</v>
      </c>
      <c r="N82" s="60">
        <v>7.66</v>
      </c>
      <c r="O82" s="60"/>
      <c r="P82" s="60">
        <v>1.92</v>
      </c>
      <c r="Q82" s="60"/>
      <c r="R82" s="63"/>
      <c r="S82" s="63"/>
      <c r="T82" s="63"/>
    </row>
    <row r="83" spans="1:20" ht="15">
      <c r="A83" s="60"/>
      <c r="B83" s="60">
        <v>13</v>
      </c>
      <c r="C83" s="60">
        <v>28</v>
      </c>
      <c r="D83" s="60">
        <v>9.2</v>
      </c>
      <c r="E83" s="60">
        <v>1</v>
      </c>
      <c r="F83" s="60" t="s">
        <v>67</v>
      </c>
      <c r="G83" s="60" t="s">
        <v>82</v>
      </c>
      <c r="H83" s="60" t="s">
        <v>73</v>
      </c>
      <c r="I83" s="60" t="s">
        <v>80</v>
      </c>
      <c r="J83" s="60" t="s">
        <v>74</v>
      </c>
      <c r="K83" s="60" t="s">
        <v>75</v>
      </c>
      <c r="L83" s="60" t="s">
        <v>81</v>
      </c>
      <c r="M83" s="60">
        <v>4.16</v>
      </c>
      <c r="N83" s="60">
        <v>3.33</v>
      </c>
      <c r="O83" s="60">
        <v>0.83</v>
      </c>
      <c r="P83" s="60"/>
      <c r="Q83" s="60"/>
      <c r="R83" s="63"/>
      <c r="S83" s="63"/>
      <c r="T83" s="63"/>
    </row>
    <row r="84" spans="1:20" ht="15">
      <c r="A84" s="63" t="s">
        <v>77</v>
      </c>
      <c r="B84" s="63"/>
      <c r="C84" s="63"/>
      <c r="D84" s="63"/>
      <c r="E84" s="63">
        <f>SUM(E71:E83)</f>
        <v>19.200000000000003</v>
      </c>
      <c r="F84" s="63"/>
      <c r="G84" s="63"/>
      <c r="H84" s="63"/>
      <c r="I84" s="63"/>
      <c r="J84" s="63"/>
      <c r="K84" s="63"/>
      <c r="L84" s="63"/>
      <c r="M84" s="63">
        <f aca="true" t="shared" si="2" ref="M84:T84">SUM(M71:M83)</f>
        <v>79.89</v>
      </c>
      <c r="N84" s="63">
        <f t="shared" si="2"/>
        <v>63.900000000000006</v>
      </c>
      <c r="O84" s="63">
        <f t="shared" si="2"/>
        <v>6.82</v>
      </c>
      <c r="P84" s="63">
        <f t="shared" si="2"/>
        <v>9.17</v>
      </c>
      <c r="Q84" s="63"/>
      <c r="R84" s="63">
        <f t="shared" si="2"/>
        <v>0</v>
      </c>
      <c r="S84" s="63">
        <f t="shared" si="2"/>
        <v>0</v>
      </c>
      <c r="T84" s="63">
        <f t="shared" si="2"/>
        <v>0</v>
      </c>
    </row>
    <row r="85" spans="1:20" ht="15">
      <c r="A85" s="63" t="s">
        <v>94</v>
      </c>
      <c r="B85" s="60">
        <v>1</v>
      </c>
      <c r="C85" s="60">
        <v>62</v>
      </c>
      <c r="D85" s="60">
        <v>24.1</v>
      </c>
      <c r="E85" s="60">
        <v>1.8</v>
      </c>
      <c r="F85" s="60" t="s">
        <v>67</v>
      </c>
      <c r="G85" s="60" t="s">
        <v>82</v>
      </c>
      <c r="H85" s="60" t="s">
        <v>73</v>
      </c>
      <c r="I85" s="60" t="s">
        <v>80</v>
      </c>
      <c r="J85" s="60" t="s">
        <v>74</v>
      </c>
      <c r="K85" s="60" t="s">
        <v>75</v>
      </c>
      <c r="L85" s="60" t="s">
        <v>83</v>
      </c>
      <c r="M85" s="60">
        <v>7.49</v>
      </c>
      <c r="N85" s="60">
        <v>5.99</v>
      </c>
      <c r="O85" s="60"/>
      <c r="P85" s="60">
        <v>1.5</v>
      </c>
      <c r="Q85" s="60"/>
      <c r="R85" s="60"/>
      <c r="S85" s="60"/>
      <c r="T85" s="60"/>
    </row>
    <row r="86" spans="1:20" ht="15">
      <c r="A86" s="60"/>
      <c r="B86" s="60">
        <v>2</v>
      </c>
      <c r="C86" s="60">
        <v>68</v>
      </c>
      <c r="D86" s="60">
        <v>15.1</v>
      </c>
      <c r="E86" s="60">
        <v>1.1</v>
      </c>
      <c r="F86" s="60" t="s">
        <v>67</v>
      </c>
      <c r="G86" s="60" t="s">
        <v>79</v>
      </c>
      <c r="H86" s="60" t="s">
        <v>73</v>
      </c>
      <c r="I86" s="60" t="s">
        <v>80</v>
      </c>
      <c r="J86" s="60" t="s">
        <v>74</v>
      </c>
      <c r="K86" s="60" t="s">
        <v>75</v>
      </c>
      <c r="L86" s="60" t="s">
        <v>83</v>
      </c>
      <c r="M86" s="60">
        <v>4.58</v>
      </c>
      <c r="N86" s="60">
        <v>3.66</v>
      </c>
      <c r="O86" s="60"/>
      <c r="P86" s="60">
        <v>0.92</v>
      </c>
      <c r="Q86" s="60"/>
      <c r="R86" s="60"/>
      <c r="S86" s="60"/>
      <c r="T86" s="60"/>
    </row>
    <row r="87" spans="1:20" ht="15">
      <c r="A87" s="60"/>
      <c r="B87" s="60">
        <v>3</v>
      </c>
      <c r="C87" s="60">
        <v>69</v>
      </c>
      <c r="D87" s="60">
        <v>11.1</v>
      </c>
      <c r="E87" s="60">
        <v>1.4</v>
      </c>
      <c r="F87" s="60" t="s">
        <v>67</v>
      </c>
      <c r="G87" s="60" t="s">
        <v>82</v>
      </c>
      <c r="H87" s="60" t="s">
        <v>73</v>
      </c>
      <c r="I87" s="60" t="s">
        <v>80</v>
      </c>
      <c r="J87" s="60" t="s">
        <v>74</v>
      </c>
      <c r="K87" s="60" t="s">
        <v>75</v>
      </c>
      <c r="L87" s="60" t="s">
        <v>83</v>
      </c>
      <c r="M87" s="60">
        <v>5.83</v>
      </c>
      <c r="N87" s="60">
        <v>4.66</v>
      </c>
      <c r="O87" s="60"/>
      <c r="P87" s="60">
        <v>1.17</v>
      </c>
      <c r="Q87" s="60"/>
      <c r="R87" s="60"/>
      <c r="S87" s="60"/>
      <c r="T87" s="60"/>
    </row>
    <row r="88" spans="1:20" ht="15">
      <c r="A88" s="60"/>
      <c r="B88" s="60">
        <v>4</v>
      </c>
      <c r="C88" s="60">
        <v>72</v>
      </c>
      <c r="D88" s="60">
        <v>7.1</v>
      </c>
      <c r="E88" s="60">
        <v>2.6</v>
      </c>
      <c r="F88" s="60" t="s">
        <v>67</v>
      </c>
      <c r="G88" s="60" t="s">
        <v>79</v>
      </c>
      <c r="H88" s="60" t="s">
        <v>73</v>
      </c>
      <c r="I88" s="60" t="s">
        <v>80</v>
      </c>
      <c r="J88" s="60" t="s">
        <v>74</v>
      </c>
      <c r="K88" s="60" t="s">
        <v>75</v>
      </c>
      <c r="L88" s="60" t="s">
        <v>85</v>
      </c>
      <c r="M88" s="60">
        <v>10.83</v>
      </c>
      <c r="N88" s="60">
        <v>10.83</v>
      </c>
      <c r="O88" s="60"/>
      <c r="P88" s="60"/>
      <c r="Q88" s="60"/>
      <c r="R88" s="60"/>
      <c r="S88" s="60"/>
      <c r="T88" s="60"/>
    </row>
    <row r="89" spans="1:20" ht="15">
      <c r="A89" s="60"/>
      <c r="B89" s="60">
        <v>5</v>
      </c>
      <c r="C89" s="60">
        <v>73</v>
      </c>
      <c r="D89" s="60">
        <v>10.2</v>
      </c>
      <c r="E89" s="60">
        <v>1</v>
      </c>
      <c r="F89" s="60" t="s">
        <v>67</v>
      </c>
      <c r="G89" s="60" t="s">
        <v>79</v>
      </c>
      <c r="H89" s="60" t="s">
        <v>73</v>
      </c>
      <c r="I89" s="60" t="s">
        <v>80</v>
      </c>
      <c r="J89" s="60" t="s">
        <v>74</v>
      </c>
      <c r="K89" s="60" t="s">
        <v>75</v>
      </c>
      <c r="L89" s="60" t="s">
        <v>85</v>
      </c>
      <c r="M89" s="60">
        <v>4.16</v>
      </c>
      <c r="N89" s="60">
        <v>4.16</v>
      </c>
      <c r="O89" s="60"/>
      <c r="P89" s="60"/>
      <c r="Q89" s="60"/>
      <c r="R89" s="60"/>
      <c r="S89" s="60"/>
      <c r="T89" s="60"/>
    </row>
    <row r="90" spans="1:20" ht="15">
      <c r="A90" s="60"/>
      <c r="B90" s="60">
        <v>6</v>
      </c>
      <c r="C90" s="60">
        <v>79</v>
      </c>
      <c r="D90" s="60">
        <v>5.3</v>
      </c>
      <c r="E90" s="60">
        <v>1.7</v>
      </c>
      <c r="F90" s="60" t="s">
        <v>67</v>
      </c>
      <c r="G90" s="60" t="s">
        <v>79</v>
      </c>
      <c r="H90" s="60" t="s">
        <v>73</v>
      </c>
      <c r="I90" s="60" t="s">
        <v>80</v>
      </c>
      <c r="J90" s="60" t="s">
        <v>74</v>
      </c>
      <c r="K90" s="60" t="s">
        <v>75</v>
      </c>
      <c r="L90" s="60" t="s">
        <v>81</v>
      </c>
      <c r="M90" s="60">
        <v>7.08</v>
      </c>
      <c r="N90" s="60">
        <v>5.66</v>
      </c>
      <c r="O90" s="60">
        <v>1.42</v>
      </c>
      <c r="P90" s="60"/>
      <c r="Q90" s="60"/>
      <c r="R90" s="60"/>
      <c r="S90" s="60"/>
      <c r="T90" s="60"/>
    </row>
    <row r="91" spans="1:20" ht="15">
      <c r="A91" s="60"/>
      <c r="B91" s="60">
        <v>7</v>
      </c>
      <c r="C91" s="60">
        <v>79</v>
      </c>
      <c r="D91" s="60">
        <v>5.4</v>
      </c>
      <c r="E91" s="60">
        <v>1.6</v>
      </c>
      <c r="F91" s="60" t="s">
        <v>67</v>
      </c>
      <c r="G91" s="60" t="s">
        <v>79</v>
      </c>
      <c r="H91" s="60" t="s">
        <v>73</v>
      </c>
      <c r="I91" s="60" t="s">
        <v>80</v>
      </c>
      <c r="J91" s="60" t="s">
        <v>74</v>
      </c>
      <c r="K91" s="60" t="s">
        <v>75</v>
      </c>
      <c r="L91" s="60" t="s">
        <v>81</v>
      </c>
      <c r="M91" s="60">
        <v>6.67</v>
      </c>
      <c r="N91" s="60">
        <v>5.34</v>
      </c>
      <c r="O91" s="60">
        <v>1.33</v>
      </c>
      <c r="P91" s="60"/>
      <c r="Q91" s="60"/>
      <c r="R91" s="60"/>
      <c r="S91" s="60"/>
      <c r="T91" s="60"/>
    </row>
    <row r="92" spans="1:20" ht="15">
      <c r="A92" s="60"/>
      <c r="B92" s="60">
        <v>8</v>
      </c>
      <c r="C92" s="60">
        <v>97</v>
      </c>
      <c r="D92" s="60">
        <v>21.1</v>
      </c>
      <c r="E92" s="60">
        <v>1.5</v>
      </c>
      <c r="F92" s="60" t="s">
        <v>67</v>
      </c>
      <c r="G92" s="60" t="s">
        <v>79</v>
      </c>
      <c r="H92" s="60" t="s">
        <v>73</v>
      </c>
      <c r="I92" s="60" t="s">
        <v>80</v>
      </c>
      <c r="J92" s="60" t="s">
        <v>74</v>
      </c>
      <c r="K92" s="60" t="s">
        <v>75</v>
      </c>
      <c r="L92" s="60" t="s">
        <v>83</v>
      </c>
      <c r="M92" s="60">
        <v>6.25</v>
      </c>
      <c r="N92" s="60">
        <v>5</v>
      </c>
      <c r="O92" s="60"/>
      <c r="P92" s="60">
        <v>1.25</v>
      </c>
      <c r="Q92" s="60"/>
      <c r="R92" s="60"/>
      <c r="S92" s="60"/>
      <c r="T92" s="60"/>
    </row>
    <row r="93" spans="1:20" ht="15">
      <c r="A93" s="63" t="s">
        <v>77</v>
      </c>
      <c r="B93" s="63"/>
      <c r="C93" s="63"/>
      <c r="D93" s="63"/>
      <c r="E93" s="63">
        <f>SUM(E85:E92)</f>
        <v>12.7</v>
      </c>
      <c r="F93" s="63"/>
      <c r="G93" s="63"/>
      <c r="H93" s="63"/>
      <c r="I93" s="63"/>
      <c r="J93" s="63"/>
      <c r="K93" s="63"/>
      <c r="L93" s="63"/>
      <c r="M93" s="63">
        <f aca="true" t="shared" si="3" ref="M93:T93">SUM(M85:M92)</f>
        <v>52.89</v>
      </c>
      <c r="N93" s="63">
        <f t="shared" si="3"/>
        <v>45.3</v>
      </c>
      <c r="O93" s="63">
        <f t="shared" si="3"/>
        <v>2.75</v>
      </c>
      <c r="P93" s="63">
        <f t="shared" si="3"/>
        <v>4.84</v>
      </c>
      <c r="Q93" s="63"/>
      <c r="R93" s="63">
        <f t="shared" si="3"/>
        <v>0</v>
      </c>
      <c r="S93" s="63">
        <f t="shared" si="3"/>
        <v>0</v>
      </c>
      <c r="T93" s="63">
        <f t="shared" si="3"/>
        <v>0</v>
      </c>
    </row>
    <row r="94" spans="1:20" ht="15">
      <c r="A94" s="63" t="s">
        <v>95</v>
      </c>
      <c r="B94" s="60">
        <v>1</v>
      </c>
      <c r="C94" s="60">
        <v>3</v>
      </c>
      <c r="D94" s="60">
        <v>25.2</v>
      </c>
      <c r="E94" s="60">
        <v>0.5</v>
      </c>
      <c r="F94" s="60" t="s">
        <v>18</v>
      </c>
      <c r="G94" s="60" t="s">
        <v>96</v>
      </c>
      <c r="H94" s="60" t="s">
        <v>73</v>
      </c>
      <c r="I94" s="60" t="s">
        <v>74</v>
      </c>
      <c r="J94" s="60" t="s">
        <v>74</v>
      </c>
      <c r="K94" s="60" t="s">
        <v>97</v>
      </c>
      <c r="L94" s="60" t="s">
        <v>76</v>
      </c>
      <c r="M94" s="60">
        <v>2</v>
      </c>
      <c r="N94" s="60"/>
      <c r="O94" s="60">
        <v>1.6</v>
      </c>
      <c r="P94" s="60"/>
      <c r="Q94" s="60"/>
      <c r="R94" s="60">
        <v>0.4</v>
      </c>
      <c r="S94" s="60"/>
      <c r="T94" s="60"/>
    </row>
    <row r="95" spans="1:20" ht="15">
      <c r="A95" s="60"/>
      <c r="B95" s="60">
        <v>2</v>
      </c>
      <c r="C95" s="60">
        <v>3</v>
      </c>
      <c r="D95" s="60">
        <v>8.1</v>
      </c>
      <c r="E95" s="60">
        <v>0.5</v>
      </c>
      <c r="F95" s="60" t="s">
        <v>18</v>
      </c>
      <c r="G95" s="60" t="s">
        <v>96</v>
      </c>
      <c r="H95" s="60" t="s">
        <v>73</v>
      </c>
      <c r="I95" s="60" t="s">
        <v>74</v>
      </c>
      <c r="J95" s="60" t="s">
        <v>74</v>
      </c>
      <c r="K95" s="60" t="s">
        <v>97</v>
      </c>
      <c r="L95" s="60" t="s">
        <v>76</v>
      </c>
      <c r="M95" s="60">
        <v>2</v>
      </c>
      <c r="N95" s="60"/>
      <c r="O95" s="60">
        <v>1.6</v>
      </c>
      <c r="P95" s="60"/>
      <c r="Q95" s="60"/>
      <c r="R95" s="60">
        <v>0.4</v>
      </c>
      <c r="S95" s="60"/>
      <c r="T95" s="60"/>
    </row>
    <row r="96" spans="1:20" ht="15">
      <c r="A96" s="63" t="s">
        <v>77</v>
      </c>
      <c r="B96" s="60"/>
      <c r="C96" s="60"/>
      <c r="D96" s="60"/>
      <c r="E96" s="63">
        <v>1</v>
      </c>
      <c r="F96" s="63"/>
      <c r="G96" s="63"/>
      <c r="H96" s="63"/>
      <c r="I96" s="63"/>
      <c r="J96" s="63"/>
      <c r="K96" s="63"/>
      <c r="L96" s="63"/>
      <c r="M96" s="63">
        <v>4</v>
      </c>
      <c r="N96" s="63"/>
      <c r="O96" s="63">
        <v>3.2</v>
      </c>
      <c r="P96" s="63">
        <v>0</v>
      </c>
      <c r="Q96" s="63"/>
      <c r="R96" s="63">
        <v>0.8</v>
      </c>
      <c r="S96" s="63"/>
      <c r="T96" s="60"/>
    </row>
    <row r="97" spans="1:20" ht="15">
      <c r="A97" s="179" t="s">
        <v>77</v>
      </c>
      <c r="B97" s="179"/>
      <c r="C97" s="179"/>
      <c r="D97" s="179"/>
      <c r="E97" s="179">
        <v>0</v>
      </c>
      <c r="F97" s="179"/>
      <c r="G97" s="179"/>
      <c r="H97" s="179"/>
      <c r="I97" s="179"/>
      <c r="J97" s="179"/>
      <c r="K97" s="179"/>
      <c r="L97" s="179"/>
      <c r="M97" s="179">
        <v>0</v>
      </c>
      <c r="N97" s="179">
        <v>0</v>
      </c>
      <c r="O97" s="179">
        <v>0</v>
      </c>
      <c r="P97" s="179">
        <v>0</v>
      </c>
      <c r="Q97" s="179">
        <v>0</v>
      </c>
      <c r="R97" s="179">
        <v>0</v>
      </c>
      <c r="S97" s="179"/>
      <c r="T97" s="179">
        <v>0</v>
      </c>
    </row>
    <row r="98" spans="1:20" ht="15">
      <c r="A98" s="63" t="s">
        <v>98</v>
      </c>
      <c r="B98" s="63"/>
      <c r="C98" s="63"/>
      <c r="D98" s="63"/>
      <c r="E98" s="63">
        <f>E97+E96+E93+E84+E70+E57+E51+E37+E24</f>
        <v>97.3</v>
      </c>
      <c r="F98" s="63"/>
      <c r="G98" s="63"/>
      <c r="H98" s="63"/>
      <c r="I98" s="63"/>
      <c r="J98" s="63"/>
      <c r="K98" s="63"/>
      <c r="L98" s="63"/>
      <c r="M98" s="63">
        <f aca="true" t="shared" si="4" ref="M98:T98">M97+M96+M93+M84+M70+M57+M51+M37+M24</f>
        <v>411.8</v>
      </c>
      <c r="N98" s="63">
        <f t="shared" si="4"/>
        <v>332.07000000000005</v>
      </c>
      <c r="O98" s="63">
        <f t="shared" si="4"/>
        <v>40.88</v>
      </c>
      <c r="P98" s="63">
        <f t="shared" si="4"/>
        <v>32.3</v>
      </c>
      <c r="Q98" s="63">
        <f t="shared" si="4"/>
        <v>0</v>
      </c>
      <c r="R98" s="63">
        <f t="shared" si="4"/>
        <v>6.55</v>
      </c>
      <c r="S98" s="63">
        <f t="shared" si="4"/>
        <v>0</v>
      </c>
      <c r="T98" s="63">
        <f t="shared" si="4"/>
        <v>0</v>
      </c>
    </row>
  </sheetData>
  <sheetProtection/>
  <mergeCells count="37">
    <mergeCell ref="A22:T22"/>
    <mergeCell ref="T15:T20"/>
    <mergeCell ref="I17:I20"/>
    <mergeCell ref="J17:J20"/>
    <mergeCell ref="M17:M20"/>
    <mergeCell ref="N17:S18"/>
    <mergeCell ref="N19:N20"/>
    <mergeCell ref="O19:O20"/>
    <mergeCell ref="P19:P20"/>
    <mergeCell ref="A15:A20"/>
    <mergeCell ref="Q19:Q20"/>
    <mergeCell ref="R19:R20"/>
    <mergeCell ref="B15:B20"/>
    <mergeCell ref="C15:C20"/>
    <mergeCell ref="D15:D20"/>
    <mergeCell ref="E15:E20"/>
    <mergeCell ref="F15:F20"/>
    <mergeCell ref="B12:T12"/>
    <mergeCell ref="B13:T13"/>
    <mergeCell ref="I15:J16"/>
    <mergeCell ref="K15:K20"/>
    <mergeCell ref="L15:L20"/>
    <mergeCell ref="M15:S16"/>
    <mergeCell ref="S19:S20"/>
    <mergeCell ref="G15:G20"/>
    <mergeCell ref="H15:H20"/>
    <mergeCell ref="B14:T14"/>
    <mergeCell ref="A9:F9"/>
    <mergeCell ref="L9:T9"/>
    <mergeCell ref="A10:F10"/>
    <mergeCell ref="K1:T1"/>
    <mergeCell ref="K2:T2"/>
    <mergeCell ref="A7:F7"/>
    <mergeCell ref="L7:T7"/>
    <mergeCell ref="A8:F8"/>
    <mergeCell ref="M8:S8"/>
    <mergeCell ref="L10:T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X1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9.7109375" style="0" customWidth="1"/>
    <col min="2" max="5" width="6.7109375" style="0" customWidth="1"/>
    <col min="6" max="6" width="7.7109375" style="0" customWidth="1"/>
    <col min="7" max="7" width="8.7109375" style="0" customWidth="1"/>
    <col min="8" max="10" width="7.7109375" style="0" customWidth="1"/>
    <col min="11" max="11" width="8.7109375" style="0" customWidth="1"/>
    <col min="12" max="20" width="7.7109375" style="0" customWidth="1"/>
  </cols>
  <sheetData>
    <row r="1" spans="1:20" ht="20.25">
      <c r="A1" s="47"/>
      <c r="B1" s="266" t="s">
        <v>161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1:20" ht="20.25">
      <c r="A2" s="47"/>
      <c r="B2" s="266" t="s">
        <v>162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1:20" ht="20.25">
      <c r="A3" s="47"/>
      <c r="B3" s="266" t="s">
        <v>203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spans="1:20" ht="9.75" customHeight="1">
      <c r="A4" s="4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1:20" ht="32.25" customHeight="1">
      <c r="A5" s="104" t="s">
        <v>99</v>
      </c>
      <c r="B5" s="104" t="s">
        <v>100</v>
      </c>
      <c r="C5" s="104" t="s">
        <v>100</v>
      </c>
      <c r="D5" s="104" t="s">
        <v>101</v>
      </c>
      <c r="E5" s="104" t="s">
        <v>102</v>
      </c>
      <c r="F5" s="104" t="s">
        <v>292</v>
      </c>
      <c r="G5" s="104" t="s">
        <v>103</v>
      </c>
      <c r="H5" s="269" t="s">
        <v>5</v>
      </c>
      <c r="I5" s="269"/>
      <c r="J5" s="104" t="s">
        <v>104</v>
      </c>
      <c r="K5" s="104" t="s">
        <v>12</v>
      </c>
      <c r="L5" s="269" t="s">
        <v>105</v>
      </c>
      <c r="M5" s="269"/>
      <c r="N5" s="269"/>
      <c r="O5" s="269"/>
      <c r="P5" s="269"/>
      <c r="Q5" s="269"/>
      <c r="R5" s="269"/>
      <c r="S5" s="269"/>
      <c r="T5" s="269"/>
    </row>
    <row r="6" spans="1:20" ht="25.5">
      <c r="A6" s="105"/>
      <c r="B6" s="104" t="s">
        <v>106</v>
      </c>
      <c r="C6" s="104" t="s">
        <v>107</v>
      </c>
      <c r="D6" s="104" t="s">
        <v>108</v>
      </c>
      <c r="E6" s="104" t="s">
        <v>109</v>
      </c>
      <c r="F6" s="105"/>
      <c r="G6" s="104" t="s">
        <v>110</v>
      </c>
      <c r="H6" s="104" t="s">
        <v>111</v>
      </c>
      <c r="I6" s="104" t="s">
        <v>112</v>
      </c>
      <c r="J6" s="104" t="s">
        <v>113</v>
      </c>
      <c r="K6" s="104" t="s">
        <v>114</v>
      </c>
      <c r="L6" s="270"/>
      <c r="M6" s="270"/>
      <c r="N6" s="270"/>
      <c r="O6" s="270"/>
      <c r="P6" s="270"/>
      <c r="Q6" s="270"/>
      <c r="R6" s="270"/>
      <c r="S6" s="270"/>
      <c r="T6" s="270"/>
    </row>
    <row r="7" spans="1:20" ht="15">
      <c r="A7" s="105"/>
      <c r="B7" s="105"/>
      <c r="C7" s="105"/>
      <c r="D7" s="105"/>
      <c r="E7" s="104" t="s">
        <v>115</v>
      </c>
      <c r="F7" s="105"/>
      <c r="G7" s="104" t="s">
        <v>116</v>
      </c>
      <c r="H7" s="104" t="s">
        <v>117</v>
      </c>
      <c r="I7" s="104" t="s">
        <v>118</v>
      </c>
      <c r="J7" s="104" t="s">
        <v>119</v>
      </c>
      <c r="K7" s="104"/>
      <c r="L7" s="104" t="s">
        <v>77</v>
      </c>
      <c r="M7" s="269" t="s">
        <v>120</v>
      </c>
      <c r="N7" s="269"/>
      <c r="O7" s="269"/>
      <c r="P7" s="269"/>
      <c r="Q7" s="269"/>
      <c r="R7" s="269"/>
      <c r="S7" s="269"/>
      <c r="T7" s="269"/>
    </row>
    <row r="8" spans="1:20" ht="15">
      <c r="A8" s="70"/>
      <c r="B8" s="70"/>
      <c r="C8" s="70"/>
      <c r="D8" s="70"/>
      <c r="E8" s="68" t="s">
        <v>121</v>
      </c>
      <c r="F8" s="70"/>
      <c r="G8" s="68" t="s">
        <v>122</v>
      </c>
      <c r="H8" s="68" t="s">
        <v>7</v>
      </c>
      <c r="I8" s="68" t="s">
        <v>123</v>
      </c>
      <c r="J8" s="103"/>
      <c r="K8" s="68"/>
      <c r="L8" s="69" t="s">
        <v>124</v>
      </c>
      <c r="M8" s="70"/>
      <c r="N8" s="70"/>
      <c r="O8" s="70"/>
      <c r="P8" s="70"/>
      <c r="Q8" s="70"/>
      <c r="R8" s="70"/>
      <c r="S8" s="70"/>
      <c r="T8" s="70"/>
    </row>
    <row r="9" spans="1:24" ht="15">
      <c r="A9" s="70"/>
      <c r="B9" s="70"/>
      <c r="C9" s="70"/>
      <c r="D9" s="70"/>
      <c r="E9" s="70"/>
      <c r="F9" s="70"/>
      <c r="G9" s="70"/>
      <c r="H9" s="70"/>
      <c r="I9" s="70"/>
      <c r="J9" s="70"/>
      <c r="K9" s="68"/>
      <c r="L9" s="71"/>
      <c r="M9" s="68" t="s">
        <v>26</v>
      </c>
      <c r="N9" s="68" t="s">
        <v>125</v>
      </c>
      <c r="O9" s="68" t="s">
        <v>126</v>
      </c>
      <c r="P9" s="68" t="s">
        <v>127</v>
      </c>
      <c r="Q9" s="68" t="s">
        <v>38</v>
      </c>
      <c r="R9" s="68" t="s">
        <v>68</v>
      </c>
      <c r="S9" s="68" t="s">
        <v>128</v>
      </c>
      <c r="T9" s="104" t="s">
        <v>129</v>
      </c>
      <c r="U9" s="1"/>
      <c r="V9" s="1"/>
      <c r="W9" s="1"/>
      <c r="X9" s="1"/>
    </row>
    <row r="10" spans="1:24" ht="1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3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1"/>
      <c r="V10" s="1"/>
      <c r="W10" s="1"/>
      <c r="X10" s="1"/>
    </row>
    <row r="11" spans="1:24" ht="15">
      <c r="A11" s="74"/>
      <c r="B11" s="74"/>
      <c r="C11" s="74"/>
      <c r="D11" s="74"/>
      <c r="E11" s="74"/>
      <c r="F11" s="74"/>
      <c r="G11" s="253" t="s">
        <v>70</v>
      </c>
      <c r="H11" s="253"/>
      <c r="I11" s="253"/>
      <c r="J11" s="253"/>
      <c r="K11" s="253"/>
      <c r="L11" s="74"/>
      <c r="M11" s="74"/>
      <c r="N11" s="74"/>
      <c r="O11" s="74"/>
      <c r="P11" s="74"/>
      <c r="Q11" s="74"/>
      <c r="R11" s="74"/>
      <c r="S11" s="74"/>
      <c r="T11" s="74"/>
      <c r="U11" s="1"/>
      <c r="V11" s="1"/>
      <c r="W11" s="1"/>
      <c r="X11" s="1"/>
    </row>
    <row r="12" spans="1:24" ht="31.5">
      <c r="A12" s="75" t="s">
        <v>297</v>
      </c>
      <c r="B12" s="119">
        <v>15</v>
      </c>
      <c r="C12" s="163" t="s">
        <v>285</v>
      </c>
      <c r="D12" s="119">
        <v>0.9</v>
      </c>
      <c r="E12" s="164" t="s">
        <v>125</v>
      </c>
      <c r="F12" s="164" t="s">
        <v>286</v>
      </c>
      <c r="G12" s="165" t="s">
        <v>287</v>
      </c>
      <c r="H12" s="165" t="s">
        <v>288</v>
      </c>
      <c r="I12" s="165" t="s">
        <v>289</v>
      </c>
      <c r="J12" s="165" t="s">
        <v>290</v>
      </c>
      <c r="K12" s="165" t="s">
        <v>291</v>
      </c>
      <c r="L12" s="166">
        <f>SUM(M12:W12)</f>
        <v>3.6</v>
      </c>
      <c r="M12" s="164"/>
      <c r="N12" s="164">
        <v>3.6</v>
      </c>
      <c r="O12" s="164"/>
      <c r="P12" s="167"/>
      <c r="Q12" s="167"/>
      <c r="R12" s="168"/>
      <c r="S12" s="169"/>
      <c r="T12" s="169"/>
      <c r="U12" s="170"/>
      <c r="V12" s="171"/>
      <c r="W12" s="170"/>
      <c r="X12" s="1"/>
    </row>
    <row r="13" spans="1:20" ht="15.75">
      <c r="A13" s="138" t="s">
        <v>146</v>
      </c>
      <c r="B13" s="76"/>
      <c r="C13" s="77"/>
      <c r="D13" s="123">
        <v>0.9</v>
      </c>
      <c r="E13" s="78"/>
      <c r="F13" s="76"/>
      <c r="G13" s="78"/>
      <c r="H13" s="78"/>
      <c r="I13" s="78"/>
      <c r="J13" s="79"/>
      <c r="K13" s="76"/>
      <c r="L13" s="80"/>
      <c r="M13" s="80"/>
      <c r="N13" s="80"/>
      <c r="O13" s="80"/>
      <c r="P13" s="80"/>
      <c r="Q13" s="80"/>
      <c r="R13" s="80"/>
      <c r="S13" s="80"/>
      <c r="T13" s="80"/>
    </row>
    <row r="14" spans="1:20" ht="31.5">
      <c r="A14" s="173" t="s">
        <v>294</v>
      </c>
      <c r="B14" s="159">
        <v>30</v>
      </c>
      <c r="C14" s="159">
        <v>18</v>
      </c>
      <c r="D14" s="159">
        <v>1.5</v>
      </c>
      <c r="E14" s="159" t="s">
        <v>125</v>
      </c>
      <c r="F14" s="172" t="s">
        <v>293</v>
      </c>
      <c r="G14" s="172" t="s">
        <v>287</v>
      </c>
      <c r="H14" s="172" t="s">
        <v>288</v>
      </c>
      <c r="I14" s="172" t="s">
        <v>289</v>
      </c>
      <c r="J14" s="172" t="s">
        <v>290</v>
      </c>
      <c r="K14" s="172" t="s">
        <v>291</v>
      </c>
      <c r="L14" s="159">
        <v>6</v>
      </c>
      <c r="M14" s="121"/>
      <c r="N14" s="119">
        <v>6</v>
      </c>
      <c r="O14" s="66"/>
      <c r="P14" s="66"/>
      <c r="Q14" s="66"/>
      <c r="R14" s="66"/>
      <c r="S14" s="66"/>
      <c r="T14" s="66"/>
    </row>
    <row r="15" spans="1:20" ht="15.75">
      <c r="A15" s="138" t="s">
        <v>146</v>
      </c>
      <c r="B15" s="76"/>
      <c r="C15" s="77"/>
      <c r="D15" s="123">
        <v>1.5</v>
      </c>
      <c r="E15" s="78"/>
      <c r="F15" s="76"/>
      <c r="G15" s="78"/>
      <c r="H15" s="78"/>
      <c r="I15" s="78"/>
      <c r="J15" s="79"/>
      <c r="K15" s="76"/>
      <c r="L15" s="80"/>
      <c r="M15" s="80"/>
      <c r="N15" s="80"/>
      <c r="O15" s="80"/>
      <c r="P15" s="80"/>
      <c r="Q15" s="80"/>
      <c r="R15" s="80"/>
      <c r="S15" s="80"/>
      <c r="T15" s="80"/>
    </row>
    <row r="16" spans="1:20" ht="31.5">
      <c r="A16" s="75" t="s">
        <v>296</v>
      </c>
      <c r="B16" s="159">
        <v>50</v>
      </c>
      <c r="C16" s="159">
        <v>25</v>
      </c>
      <c r="D16" s="159">
        <v>0.4</v>
      </c>
      <c r="E16" s="159" t="s">
        <v>125</v>
      </c>
      <c r="F16" s="172" t="s">
        <v>295</v>
      </c>
      <c r="G16" s="165" t="s">
        <v>287</v>
      </c>
      <c r="H16" s="165" t="s">
        <v>288</v>
      </c>
      <c r="I16" s="165" t="s">
        <v>289</v>
      </c>
      <c r="J16" s="172" t="s">
        <v>290</v>
      </c>
      <c r="K16" s="172" t="s">
        <v>291</v>
      </c>
      <c r="L16" s="159">
        <v>1.6</v>
      </c>
      <c r="M16" s="66"/>
      <c r="N16" s="119">
        <v>1.6</v>
      </c>
      <c r="O16" s="66"/>
      <c r="P16" s="66"/>
      <c r="Q16" s="66"/>
      <c r="R16" s="66"/>
      <c r="S16" s="66"/>
      <c r="T16" s="66"/>
    </row>
    <row r="17" spans="1:20" ht="15.75">
      <c r="A17" s="138" t="s">
        <v>146</v>
      </c>
      <c r="B17" s="76"/>
      <c r="C17" s="77"/>
      <c r="D17" s="123">
        <v>0.4</v>
      </c>
      <c r="E17" s="78"/>
      <c r="F17" s="78"/>
      <c r="G17" s="78"/>
      <c r="H17" s="78"/>
      <c r="I17" s="78"/>
      <c r="J17" s="79"/>
      <c r="K17" s="78"/>
      <c r="L17" s="81"/>
      <c r="M17" s="81"/>
      <c r="N17" s="81"/>
      <c r="O17" s="81"/>
      <c r="P17" s="81"/>
      <c r="Q17" s="81"/>
      <c r="R17" s="81"/>
      <c r="S17" s="81"/>
      <c r="T17" s="81"/>
    </row>
    <row r="18" spans="1:20" ht="33" customHeight="1">
      <c r="A18" s="175" t="s">
        <v>160</v>
      </c>
      <c r="B18" s="82"/>
      <c r="C18" s="82"/>
      <c r="D18" s="174">
        <v>2.8</v>
      </c>
      <c r="E18" s="82"/>
      <c r="F18" s="82"/>
      <c r="G18" s="82"/>
      <c r="H18" s="82"/>
      <c r="I18" s="82"/>
      <c r="J18" s="82"/>
      <c r="K18" s="82"/>
      <c r="L18" s="174">
        <f>L12+L14+L16</f>
        <v>11.2</v>
      </c>
      <c r="M18" s="83"/>
      <c r="N18" s="174">
        <v>11.2</v>
      </c>
      <c r="O18" s="83"/>
      <c r="P18" s="83"/>
      <c r="Q18" s="83"/>
      <c r="R18" s="83"/>
      <c r="S18" s="83"/>
      <c r="T18" s="83"/>
    </row>
    <row r="19" ht="15">
      <c r="L19" s="176"/>
    </row>
  </sheetData>
  <sheetProtection/>
  <mergeCells count="9">
    <mergeCell ref="G11:K11"/>
    <mergeCell ref="H5:I5"/>
    <mergeCell ref="L5:T5"/>
    <mergeCell ref="L6:T6"/>
    <mergeCell ref="M7:T7"/>
    <mergeCell ref="B1:T1"/>
    <mergeCell ref="B2:T2"/>
    <mergeCell ref="B3:T3"/>
    <mergeCell ref="B4:T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T49"/>
  <sheetViews>
    <sheetView zoomScalePageLayoutView="0" workbookViewId="0" topLeftCell="A1">
      <selection activeCell="D43" sqref="D43"/>
    </sheetView>
  </sheetViews>
  <sheetFormatPr defaultColWidth="9.140625" defaultRowHeight="15"/>
  <cols>
    <col min="1" max="1" width="12.421875" style="0" customWidth="1"/>
    <col min="10" max="10" width="10.7109375" style="0" customWidth="1"/>
    <col min="11" max="11" width="11.57421875" style="0" customWidth="1"/>
  </cols>
  <sheetData>
    <row r="1" spans="1:20" ht="20.25">
      <c r="A1" s="47"/>
      <c r="B1" s="266" t="s">
        <v>161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1:20" ht="20.25">
      <c r="A2" s="47"/>
      <c r="B2" s="266" t="s">
        <v>162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1:20" ht="20.25">
      <c r="A3" s="47"/>
      <c r="B3" s="266" t="s">
        <v>204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spans="1:20" ht="9.75" customHeight="1">
      <c r="A4" s="4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1:20" ht="32.25" customHeight="1">
      <c r="A5" s="104" t="s">
        <v>99</v>
      </c>
      <c r="B5" s="104" t="s">
        <v>100</v>
      </c>
      <c r="C5" s="104" t="s">
        <v>100</v>
      </c>
      <c r="D5" s="104" t="s">
        <v>101</v>
      </c>
      <c r="E5" s="104" t="s">
        <v>102</v>
      </c>
      <c r="F5" s="104" t="s">
        <v>3</v>
      </c>
      <c r="G5" s="104" t="s">
        <v>103</v>
      </c>
      <c r="H5" s="285" t="s">
        <v>5</v>
      </c>
      <c r="I5" s="286"/>
      <c r="J5" s="104" t="s">
        <v>104</v>
      </c>
      <c r="K5" s="104" t="s">
        <v>12</v>
      </c>
      <c r="L5" s="285" t="s">
        <v>105</v>
      </c>
      <c r="M5" s="287"/>
      <c r="N5" s="287"/>
      <c r="O5" s="287"/>
      <c r="P5" s="287"/>
      <c r="Q5" s="287"/>
      <c r="R5" s="287"/>
      <c r="S5" s="287"/>
      <c r="T5" s="286"/>
    </row>
    <row r="6" spans="1:20" ht="25.5">
      <c r="A6" s="105"/>
      <c r="B6" s="104" t="s">
        <v>106</v>
      </c>
      <c r="C6" s="104" t="s">
        <v>107</v>
      </c>
      <c r="D6" s="104" t="s">
        <v>108</v>
      </c>
      <c r="E6" s="104" t="s">
        <v>109</v>
      </c>
      <c r="F6" s="105"/>
      <c r="G6" s="104" t="s">
        <v>110</v>
      </c>
      <c r="H6" s="104" t="s">
        <v>111</v>
      </c>
      <c r="I6" s="104" t="s">
        <v>112</v>
      </c>
      <c r="J6" s="104" t="s">
        <v>113</v>
      </c>
      <c r="K6" s="104" t="s">
        <v>114</v>
      </c>
      <c r="L6" s="288"/>
      <c r="M6" s="289"/>
      <c r="N6" s="289"/>
      <c r="O6" s="289"/>
      <c r="P6" s="289"/>
      <c r="Q6" s="289"/>
      <c r="R6" s="289"/>
      <c r="S6" s="289"/>
      <c r="T6" s="290"/>
    </row>
    <row r="7" spans="1:20" ht="14.25" customHeight="1">
      <c r="A7" s="105"/>
      <c r="B7" s="105"/>
      <c r="C7" s="105"/>
      <c r="D7" s="105"/>
      <c r="E7" s="104" t="s">
        <v>115</v>
      </c>
      <c r="F7" s="105"/>
      <c r="G7" s="104" t="s">
        <v>116</v>
      </c>
      <c r="H7" s="104" t="s">
        <v>117</v>
      </c>
      <c r="I7" s="104" t="s">
        <v>118</v>
      </c>
      <c r="J7" s="104" t="s">
        <v>119</v>
      </c>
      <c r="K7" s="104"/>
      <c r="L7" s="104" t="s">
        <v>77</v>
      </c>
      <c r="M7" s="285" t="s">
        <v>120</v>
      </c>
      <c r="N7" s="287"/>
      <c r="O7" s="287"/>
      <c r="P7" s="287"/>
      <c r="Q7" s="287"/>
      <c r="R7" s="287"/>
      <c r="S7" s="287"/>
      <c r="T7" s="286"/>
    </row>
    <row r="8" spans="1:20" ht="15">
      <c r="A8" s="70"/>
      <c r="B8" s="70"/>
      <c r="C8" s="70"/>
      <c r="D8" s="70"/>
      <c r="E8" s="68" t="s">
        <v>121</v>
      </c>
      <c r="F8" s="70"/>
      <c r="G8" s="68" t="s">
        <v>122</v>
      </c>
      <c r="H8" s="68" t="s">
        <v>7</v>
      </c>
      <c r="I8" s="68" t="s">
        <v>123</v>
      </c>
      <c r="J8" s="103"/>
      <c r="K8" s="68"/>
      <c r="L8" s="69" t="s">
        <v>124</v>
      </c>
      <c r="M8" s="70"/>
      <c r="N8" s="70"/>
      <c r="O8" s="70"/>
      <c r="P8" s="70"/>
      <c r="Q8" s="70"/>
      <c r="R8" s="70"/>
      <c r="S8" s="70"/>
      <c r="T8" s="70"/>
    </row>
    <row r="9" spans="1:20" ht="15">
      <c r="A9" s="70"/>
      <c r="B9" s="70"/>
      <c r="C9" s="70"/>
      <c r="D9" s="70"/>
      <c r="E9" s="70"/>
      <c r="F9" s="70"/>
      <c r="G9" s="70"/>
      <c r="H9" s="70"/>
      <c r="I9" s="70"/>
      <c r="J9" s="70"/>
      <c r="K9" s="68"/>
      <c r="L9" s="71"/>
      <c r="M9" s="68" t="s">
        <v>26</v>
      </c>
      <c r="N9" s="68" t="s">
        <v>125</v>
      </c>
      <c r="O9" s="68" t="s">
        <v>126</v>
      </c>
      <c r="P9" s="68" t="s">
        <v>127</v>
      </c>
      <c r="Q9" s="68" t="s">
        <v>38</v>
      </c>
      <c r="R9" s="68" t="s">
        <v>68</v>
      </c>
      <c r="S9" s="68" t="s">
        <v>128</v>
      </c>
      <c r="T9" s="68" t="s">
        <v>129</v>
      </c>
    </row>
    <row r="10" spans="1:20" ht="1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3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</row>
    <row r="11" spans="1:20" ht="14.25" customHeight="1">
      <c r="A11" s="74"/>
      <c r="B11" s="74"/>
      <c r="C11" s="74"/>
      <c r="D11" s="74"/>
      <c r="E11" s="74"/>
      <c r="F11" s="74"/>
      <c r="G11" s="252" t="s">
        <v>70</v>
      </c>
      <c r="H11" s="283"/>
      <c r="I11" s="283"/>
      <c r="J11" s="283"/>
      <c r="K11" s="284"/>
      <c r="L11" s="74"/>
      <c r="M11" s="74"/>
      <c r="N11" s="74"/>
      <c r="O11" s="74"/>
      <c r="P11" s="74"/>
      <c r="Q11" s="74"/>
      <c r="R11" s="74"/>
      <c r="S11" s="74"/>
      <c r="T11" s="74"/>
    </row>
    <row r="12" spans="1:20" ht="27" customHeight="1">
      <c r="A12" s="254" t="s">
        <v>218</v>
      </c>
      <c r="B12" s="109">
        <v>14</v>
      </c>
      <c r="C12" s="109">
        <v>9.3</v>
      </c>
      <c r="D12" s="110" t="s">
        <v>211</v>
      </c>
      <c r="E12" s="111" t="s">
        <v>212</v>
      </c>
      <c r="F12" s="111" t="s">
        <v>243</v>
      </c>
      <c r="G12" s="112" t="s">
        <v>205</v>
      </c>
      <c r="H12" s="113" t="s">
        <v>207</v>
      </c>
      <c r="I12" s="109" t="s">
        <v>206</v>
      </c>
      <c r="J12" s="67" t="s">
        <v>208</v>
      </c>
      <c r="K12" s="116" t="s">
        <v>209</v>
      </c>
      <c r="L12" s="160"/>
      <c r="M12" s="66"/>
      <c r="N12" s="66"/>
      <c r="O12" s="66"/>
      <c r="P12" s="66"/>
      <c r="Q12" s="66"/>
      <c r="R12" s="66"/>
      <c r="S12" s="66"/>
      <c r="T12" s="66"/>
    </row>
    <row r="13" spans="1:20" ht="27" customHeight="1">
      <c r="A13" s="291"/>
      <c r="B13" s="119">
        <v>24</v>
      </c>
      <c r="C13" s="120" t="s">
        <v>213</v>
      </c>
      <c r="D13" s="119">
        <v>1.2</v>
      </c>
      <c r="E13" s="111" t="s">
        <v>212</v>
      </c>
      <c r="F13" s="111" t="s">
        <v>214</v>
      </c>
      <c r="G13" s="112" t="s">
        <v>205</v>
      </c>
      <c r="H13" s="113" t="s">
        <v>207</v>
      </c>
      <c r="I13" s="109" t="s">
        <v>206</v>
      </c>
      <c r="J13" s="67" t="s">
        <v>215</v>
      </c>
      <c r="K13" s="114" t="s">
        <v>216</v>
      </c>
      <c r="L13" s="160"/>
      <c r="M13" s="66"/>
      <c r="N13" s="66"/>
      <c r="O13" s="66"/>
      <c r="P13" s="66"/>
      <c r="Q13" s="66"/>
      <c r="R13" s="66"/>
      <c r="S13" s="66"/>
      <c r="T13" s="66"/>
    </row>
    <row r="14" spans="1:20" ht="25.5">
      <c r="A14" s="255"/>
      <c r="B14" s="119">
        <v>33</v>
      </c>
      <c r="C14" s="120" t="s">
        <v>217</v>
      </c>
      <c r="D14" s="122">
        <v>1.1</v>
      </c>
      <c r="E14" s="111" t="s">
        <v>212</v>
      </c>
      <c r="F14" s="116" t="s">
        <v>240</v>
      </c>
      <c r="G14" s="112" t="s">
        <v>205</v>
      </c>
      <c r="H14" s="113" t="s">
        <v>207</v>
      </c>
      <c r="I14" s="109" t="s">
        <v>206</v>
      </c>
      <c r="J14" s="67" t="s">
        <v>215</v>
      </c>
      <c r="K14" s="114" t="s">
        <v>216</v>
      </c>
      <c r="L14" s="160"/>
      <c r="M14" s="66"/>
      <c r="N14" s="66"/>
      <c r="O14" s="66"/>
      <c r="P14" s="66"/>
      <c r="Q14" s="66"/>
      <c r="R14" s="66"/>
      <c r="S14" s="66"/>
      <c r="T14" s="66"/>
    </row>
    <row r="15" spans="1:20" ht="15.75">
      <c r="A15" s="137" t="s">
        <v>146</v>
      </c>
      <c r="B15" s="138"/>
      <c r="C15" s="139"/>
      <c r="D15" s="123">
        <f>D12+D13+D14</f>
        <v>3.8000000000000003</v>
      </c>
      <c r="E15" s="140"/>
      <c r="F15" s="138"/>
      <c r="G15" s="147"/>
      <c r="H15" s="140"/>
      <c r="I15" s="140"/>
      <c r="J15" s="79"/>
      <c r="K15" s="138"/>
      <c r="L15" s="141"/>
      <c r="M15" s="80"/>
      <c r="N15" s="80"/>
      <c r="O15" s="80"/>
      <c r="P15" s="80"/>
      <c r="Q15" s="80"/>
      <c r="R15" s="80"/>
      <c r="S15" s="80"/>
      <c r="T15" s="80"/>
    </row>
    <row r="16" spans="1:20" ht="31.5">
      <c r="A16" s="146" t="s">
        <v>221</v>
      </c>
      <c r="B16" s="119">
        <v>29</v>
      </c>
      <c r="C16" s="120" t="s">
        <v>219</v>
      </c>
      <c r="D16" s="122">
        <v>1.1</v>
      </c>
      <c r="E16" s="111" t="s">
        <v>212</v>
      </c>
      <c r="F16" s="119" t="s">
        <v>242</v>
      </c>
      <c r="G16" s="112" t="s">
        <v>205</v>
      </c>
      <c r="H16" s="113" t="s">
        <v>207</v>
      </c>
      <c r="I16" s="109" t="s">
        <v>206</v>
      </c>
      <c r="J16" s="126" t="s">
        <v>220</v>
      </c>
      <c r="K16" s="119" t="s">
        <v>226</v>
      </c>
      <c r="L16" s="160"/>
      <c r="M16" s="66"/>
      <c r="N16" s="66"/>
      <c r="O16" s="66"/>
      <c r="P16" s="66"/>
      <c r="Q16" s="66"/>
      <c r="R16" s="66"/>
      <c r="S16" s="66"/>
      <c r="T16" s="66"/>
    </row>
    <row r="17" spans="1:20" ht="15.75">
      <c r="A17" s="138" t="s">
        <v>146</v>
      </c>
      <c r="B17" s="138"/>
      <c r="C17" s="139"/>
      <c r="D17" s="123">
        <v>1.1</v>
      </c>
      <c r="E17" s="140"/>
      <c r="F17" s="138"/>
      <c r="G17" s="147"/>
      <c r="H17" s="140"/>
      <c r="I17" s="140"/>
      <c r="J17" s="79"/>
      <c r="K17" s="138"/>
      <c r="L17" s="141"/>
      <c r="M17" s="80"/>
      <c r="N17" s="80"/>
      <c r="O17" s="80"/>
      <c r="P17" s="80"/>
      <c r="Q17" s="80"/>
      <c r="R17" s="80"/>
      <c r="S17" s="80"/>
      <c r="T17" s="80"/>
    </row>
    <row r="18" spans="1:20" ht="26.25" customHeight="1">
      <c r="A18" s="254" t="s">
        <v>222</v>
      </c>
      <c r="B18" s="114">
        <v>69</v>
      </c>
      <c r="C18" s="115" t="s">
        <v>223</v>
      </c>
      <c r="D18" s="125">
        <v>0.9</v>
      </c>
      <c r="E18" s="114" t="s">
        <v>125</v>
      </c>
      <c r="F18" s="114" t="s">
        <v>238</v>
      </c>
      <c r="G18" s="112" t="s">
        <v>205</v>
      </c>
      <c r="H18" s="113" t="s">
        <v>207</v>
      </c>
      <c r="I18" s="109" t="s">
        <v>206</v>
      </c>
      <c r="J18" s="124" t="s">
        <v>224</v>
      </c>
      <c r="K18" s="114" t="s">
        <v>225</v>
      </c>
      <c r="L18" s="160"/>
      <c r="M18" s="66"/>
      <c r="N18" s="66"/>
      <c r="O18" s="66"/>
      <c r="P18" s="66"/>
      <c r="Q18" s="66"/>
      <c r="R18" s="66"/>
      <c r="S18" s="66"/>
      <c r="T18" s="66"/>
    </row>
    <row r="19" spans="1:20" ht="15.75">
      <c r="A19" s="255"/>
      <c r="B19" s="114">
        <v>69</v>
      </c>
      <c r="C19" s="115" t="s">
        <v>227</v>
      </c>
      <c r="D19" s="125">
        <v>1</v>
      </c>
      <c r="E19" s="111" t="s">
        <v>212</v>
      </c>
      <c r="F19" s="114" t="s">
        <v>238</v>
      </c>
      <c r="G19" s="112" t="s">
        <v>205</v>
      </c>
      <c r="H19" s="113" t="s">
        <v>207</v>
      </c>
      <c r="I19" s="109" t="s">
        <v>206</v>
      </c>
      <c r="J19" s="124" t="s">
        <v>220</v>
      </c>
      <c r="K19" s="119" t="s">
        <v>226</v>
      </c>
      <c r="L19" s="160"/>
      <c r="M19" s="66"/>
      <c r="N19" s="66"/>
      <c r="O19" s="66"/>
      <c r="P19" s="66"/>
      <c r="Q19" s="66"/>
      <c r="R19" s="66"/>
      <c r="S19" s="66"/>
      <c r="T19" s="66"/>
    </row>
    <row r="20" spans="1:20" ht="15.75">
      <c r="A20" s="138" t="s">
        <v>146</v>
      </c>
      <c r="B20" s="138"/>
      <c r="C20" s="139"/>
      <c r="D20" s="123">
        <v>1.9</v>
      </c>
      <c r="E20" s="140"/>
      <c r="F20" s="138"/>
      <c r="G20" s="147"/>
      <c r="H20" s="140"/>
      <c r="I20" s="140"/>
      <c r="J20" s="79"/>
      <c r="K20" s="138"/>
      <c r="L20" s="141"/>
      <c r="M20" s="80"/>
      <c r="N20" s="80"/>
      <c r="O20" s="80"/>
      <c r="P20" s="80"/>
      <c r="Q20" s="80"/>
      <c r="R20" s="80"/>
      <c r="S20" s="80"/>
      <c r="T20" s="80"/>
    </row>
    <row r="21" spans="1:20" ht="26.25" customHeight="1">
      <c r="A21" s="292" t="s">
        <v>228</v>
      </c>
      <c r="B21" s="116">
        <v>25</v>
      </c>
      <c r="C21" s="117" t="s">
        <v>229</v>
      </c>
      <c r="D21" s="118">
        <v>2.1</v>
      </c>
      <c r="E21" s="111" t="s">
        <v>212</v>
      </c>
      <c r="F21" s="114" t="s">
        <v>241</v>
      </c>
      <c r="G21" s="112" t="s">
        <v>205</v>
      </c>
      <c r="H21" s="113" t="s">
        <v>207</v>
      </c>
      <c r="I21" s="109" t="s">
        <v>206</v>
      </c>
      <c r="J21" s="67" t="s">
        <v>231</v>
      </c>
      <c r="K21" s="114" t="s">
        <v>225</v>
      </c>
      <c r="L21" s="160"/>
      <c r="M21" s="66"/>
      <c r="N21" s="66"/>
      <c r="O21" s="66"/>
      <c r="P21" s="66"/>
      <c r="Q21" s="66"/>
      <c r="R21" s="66"/>
      <c r="S21" s="66"/>
      <c r="T21" s="66"/>
    </row>
    <row r="22" spans="1:20" ht="15.75">
      <c r="A22" s="293"/>
      <c r="B22" s="116">
        <v>28</v>
      </c>
      <c r="C22" s="117" t="s">
        <v>230</v>
      </c>
      <c r="D22" s="118">
        <v>0.9</v>
      </c>
      <c r="E22" s="111" t="s">
        <v>212</v>
      </c>
      <c r="F22" s="114" t="s">
        <v>238</v>
      </c>
      <c r="G22" s="112" t="s">
        <v>205</v>
      </c>
      <c r="H22" s="113" t="s">
        <v>207</v>
      </c>
      <c r="I22" s="109" t="s">
        <v>206</v>
      </c>
      <c r="J22" s="67" t="s">
        <v>224</v>
      </c>
      <c r="K22" s="114" t="s">
        <v>225</v>
      </c>
      <c r="L22" s="160"/>
      <c r="M22" s="66"/>
      <c r="N22" s="66"/>
      <c r="O22" s="66"/>
      <c r="P22" s="66"/>
      <c r="Q22" s="66"/>
      <c r="R22" s="66"/>
      <c r="S22" s="66"/>
      <c r="T22" s="66"/>
    </row>
    <row r="23" spans="1:20" ht="15.75">
      <c r="A23" s="138" t="s">
        <v>146</v>
      </c>
      <c r="B23" s="138"/>
      <c r="C23" s="139"/>
      <c r="D23" s="123">
        <v>3</v>
      </c>
      <c r="E23" s="111"/>
      <c r="F23" s="140"/>
      <c r="G23" s="147"/>
      <c r="H23" s="140"/>
      <c r="I23" s="140"/>
      <c r="J23" s="79"/>
      <c r="K23" s="140"/>
      <c r="L23" s="142"/>
      <c r="M23" s="81"/>
      <c r="N23" s="81"/>
      <c r="O23" s="81"/>
      <c r="P23" s="81"/>
      <c r="Q23" s="81"/>
      <c r="R23" s="81"/>
      <c r="S23" s="81"/>
      <c r="T23" s="81"/>
    </row>
    <row r="24" spans="1:20" ht="38.25">
      <c r="A24" s="294" t="s">
        <v>237</v>
      </c>
      <c r="B24" s="143">
        <v>4</v>
      </c>
      <c r="C24" s="144" t="s">
        <v>232</v>
      </c>
      <c r="D24" s="136">
        <v>1</v>
      </c>
      <c r="E24" s="131" t="s">
        <v>212</v>
      </c>
      <c r="F24" s="145" t="s">
        <v>241</v>
      </c>
      <c r="G24" s="112" t="s">
        <v>205</v>
      </c>
      <c r="H24" s="113" t="s">
        <v>207</v>
      </c>
      <c r="I24" s="109" t="s">
        <v>206</v>
      </c>
      <c r="J24" s="124" t="s">
        <v>236</v>
      </c>
      <c r="K24" s="146" t="s">
        <v>235</v>
      </c>
      <c r="L24" s="161"/>
      <c r="M24" s="81"/>
      <c r="N24" s="81"/>
      <c r="O24" s="81"/>
      <c r="P24" s="81"/>
      <c r="Q24" s="81"/>
      <c r="R24" s="81"/>
      <c r="S24" s="81"/>
      <c r="T24" s="81"/>
    </row>
    <row r="25" spans="1:20" ht="15.75">
      <c r="A25" s="295"/>
      <c r="B25" s="143">
        <v>6</v>
      </c>
      <c r="C25" s="144" t="s">
        <v>233</v>
      </c>
      <c r="D25" s="136">
        <v>1.2</v>
      </c>
      <c r="E25" s="131" t="s">
        <v>212</v>
      </c>
      <c r="F25" s="146" t="s">
        <v>240</v>
      </c>
      <c r="G25" s="112" t="s">
        <v>205</v>
      </c>
      <c r="H25" s="113" t="s">
        <v>207</v>
      </c>
      <c r="I25" s="109" t="s">
        <v>206</v>
      </c>
      <c r="J25" s="124" t="s">
        <v>220</v>
      </c>
      <c r="K25" s="119" t="s">
        <v>226</v>
      </c>
      <c r="L25" s="161"/>
      <c r="M25" s="81"/>
      <c r="N25" s="81"/>
      <c r="O25" s="81"/>
      <c r="P25" s="81"/>
      <c r="Q25" s="81"/>
      <c r="R25" s="81"/>
      <c r="S25" s="81"/>
      <c r="T25" s="81"/>
    </row>
    <row r="26" spans="1:20" ht="25.5">
      <c r="A26" s="296"/>
      <c r="B26" s="143">
        <v>72</v>
      </c>
      <c r="C26" s="144" t="s">
        <v>234</v>
      </c>
      <c r="D26" s="136">
        <v>0.7</v>
      </c>
      <c r="E26" s="131" t="s">
        <v>212</v>
      </c>
      <c r="F26" s="146" t="s">
        <v>239</v>
      </c>
      <c r="G26" s="112" t="s">
        <v>205</v>
      </c>
      <c r="H26" s="113" t="s">
        <v>207</v>
      </c>
      <c r="I26" s="109" t="s">
        <v>206</v>
      </c>
      <c r="J26" s="124" t="s">
        <v>215</v>
      </c>
      <c r="K26" s="114" t="s">
        <v>216</v>
      </c>
      <c r="L26" s="161"/>
      <c r="M26" s="81"/>
      <c r="N26" s="81"/>
      <c r="O26" s="81"/>
      <c r="P26" s="81"/>
      <c r="Q26" s="81"/>
      <c r="R26" s="81"/>
      <c r="S26" s="81"/>
      <c r="T26" s="81"/>
    </row>
    <row r="27" spans="1:20" ht="15.75">
      <c r="A27" s="138" t="s">
        <v>146</v>
      </c>
      <c r="B27" s="138"/>
      <c r="C27" s="139"/>
      <c r="D27" s="123">
        <v>2.9</v>
      </c>
      <c r="E27" s="140"/>
      <c r="F27" s="140"/>
      <c r="G27" s="147"/>
      <c r="H27" s="140"/>
      <c r="I27" s="140"/>
      <c r="J27" s="148"/>
      <c r="K27" s="140"/>
      <c r="L27" s="142"/>
      <c r="M27" s="81"/>
      <c r="N27" s="81"/>
      <c r="O27" s="81"/>
      <c r="P27" s="81"/>
      <c r="Q27" s="81"/>
      <c r="R27" s="81"/>
      <c r="S27" s="81"/>
      <c r="T27" s="81"/>
    </row>
    <row r="28" spans="1:20" ht="15.75">
      <c r="A28" s="254" t="s">
        <v>269</v>
      </c>
      <c r="B28" s="149">
        <v>23</v>
      </c>
      <c r="C28" s="150" t="s">
        <v>139</v>
      </c>
      <c r="D28" s="133">
        <v>2</v>
      </c>
      <c r="E28" s="146" t="s">
        <v>125</v>
      </c>
      <c r="F28" s="114" t="s">
        <v>238</v>
      </c>
      <c r="G28" s="112" t="s">
        <v>205</v>
      </c>
      <c r="H28" s="113" t="s">
        <v>207</v>
      </c>
      <c r="I28" s="109" t="s">
        <v>206</v>
      </c>
      <c r="J28" s="67" t="s">
        <v>231</v>
      </c>
      <c r="K28" s="114" t="s">
        <v>225</v>
      </c>
      <c r="L28" s="161"/>
      <c r="M28" s="81"/>
      <c r="N28" s="81"/>
      <c r="O28" s="81"/>
      <c r="P28" s="81"/>
      <c r="Q28" s="81"/>
      <c r="R28" s="81"/>
      <c r="S28" s="81"/>
      <c r="T28" s="81"/>
    </row>
    <row r="29" spans="1:20" ht="25.5">
      <c r="A29" s="291"/>
      <c r="B29" s="149">
        <v>71</v>
      </c>
      <c r="C29" s="150" t="s">
        <v>244</v>
      </c>
      <c r="D29" s="133">
        <v>1</v>
      </c>
      <c r="E29" s="131" t="s">
        <v>212</v>
      </c>
      <c r="F29" s="145" t="s">
        <v>239</v>
      </c>
      <c r="G29" s="112" t="s">
        <v>205</v>
      </c>
      <c r="H29" s="113" t="s">
        <v>207</v>
      </c>
      <c r="I29" s="109" t="s">
        <v>206</v>
      </c>
      <c r="J29" s="124" t="s">
        <v>245</v>
      </c>
      <c r="K29" s="114" t="s">
        <v>216</v>
      </c>
      <c r="L29" s="161"/>
      <c r="M29" s="81"/>
      <c r="N29" s="81"/>
      <c r="O29" s="81"/>
      <c r="P29" s="81"/>
      <c r="Q29" s="81"/>
      <c r="R29" s="81"/>
      <c r="S29" s="81"/>
      <c r="T29" s="81"/>
    </row>
    <row r="30" spans="1:20" ht="25.5">
      <c r="A30" s="291"/>
      <c r="B30" s="149">
        <v>73</v>
      </c>
      <c r="C30" s="150" t="s">
        <v>247</v>
      </c>
      <c r="D30" s="133">
        <v>2.7</v>
      </c>
      <c r="E30" s="131" t="s">
        <v>212</v>
      </c>
      <c r="F30" s="145" t="s">
        <v>241</v>
      </c>
      <c r="G30" s="112" t="s">
        <v>205</v>
      </c>
      <c r="H30" s="113" t="s">
        <v>207</v>
      </c>
      <c r="I30" s="109" t="s">
        <v>206</v>
      </c>
      <c r="J30" s="124" t="s">
        <v>246</v>
      </c>
      <c r="K30" s="114" t="s">
        <v>216</v>
      </c>
      <c r="L30" s="161"/>
      <c r="M30" s="81"/>
      <c r="N30" s="81"/>
      <c r="O30" s="81"/>
      <c r="P30" s="81"/>
      <c r="Q30" s="81"/>
      <c r="R30" s="81"/>
      <c r="S30" s="81"/>
      <c r="T30" s="81"/>
    </row>
    <row r="31" spans="1:20" ht="15.75">
      <c r="A31" s="255"/>
      <c r="B31" s="149">
        <v>73</v>
      </c>
      <c r="C31" s="150" t="s">
        <v>248</v>
      </c>
      <c r="D31" s="133">
        <v>0.3</v>
      </c>
      <c r="E31" s="131" t="s">
        <v>212</v>
      </c>
      <c r="F31" s="145" t="s">
        <v>241</v>
      </c>
      <c r="G31" s="112" t="s">
        <v>205</v>
      </c>
      <c r="H31" s="113" t="s">
        <v>207</v>
      </c>
      <c r="I31" s="109" t="s">
        <v>206</v>
      </c>
      <c r="J31" s="124" t="s">
        <v>220</v>
      </c>
      <c r="K31" s="119" t="s">
        <v>226</v>
      </c>
      <c r="L31" s="161"/>
      <c r="M31" s="81"/>
      <c r="N31" s="81"/>
      <c r="O31" s="81"/>
      <c r="P31" s="81"/>
      <c r="Q31" s="81"/>
      <c r="R31" s="81"/>
      <c r="S31" s="81"/>
      <c r="T31" s="81"/>
    </row>
    <row r="32" spans="1:20" ht="15.75">
      <c r="A32" s="138" t="s">
        <v>146</v>
      </c>
      <c r="B32" s="76"/>
      <c r="C32" s="77"/>
      <c r="D32" s="123">
        <v>6</v>
      </c>
      <c r="E32" s="78"/>
      <c r="F32" s="78"/>
      <c r="G32" s="78"/>
      <c r="H32" s="78"/>
      <c r="I32" s="78"/>
      <c r="J32" s="148"/>
      <c r="K32" s="78"/>
      <c r="L32" s="81"/>
      <c r="M32" s="81"/>
      <c r="N32" s="81"/>
      <c r="O32" s="81"/>
      <c r="P32" s="81"/>
      <c r="Q32" s="81"/>
      <c r="R32" s="81"/>
      <c r="S32" s="81"/>
      <c r="T32" s="81"/>
    </row>
    <row r="33" spans="1:20" ht="26.25" customHeight="1">
      <c r="A33" s="254" t="s">
        <v>268</v>
      </c>
      <c r="B33" s="134">
        <v>27</v>
      </c>
      <c r="C33" s="135" t="s">
        <v>249</v>
      </c>
      <c r="D33" s="136">
        <v>0.4</v>
      </c>
      <c r="E33" s="131" t="s">
        <v>212</v>
      </c>
      <c r="F33" s="145" t="s">
        <v>241</v>
      </c>
      <c r="G33" s="153" t="s">
        <v>205</v>
      </c>
      <c r="H33" s="154" t="s">
        <v>207</v>
      </c>
      <c r="I33" s="155" t="s">
        <v>206</v>
      </c>
      <c r="J33" s="157" t="s">
        <v>220</v>
      </c>
      <c r="K33" s="159" t="s">
        <v>226</v>
      </c>
      <c r="L33" s="162"/>
      <c r="M33" s="81"/>
      <c r="N33" s="81"/>
      <c r="O33" s="81"/>
      <c r="P33" s="81"/>
      <c r="Q33" s="81"/>
      <c r="R33" s="81"/>
      <c r="S33" s="81"/>
      <c r="T33" s="81"/>
    </row>
    <row r="34" spans="1:20" ht="25.5">
      <c r="A34" s="291"/>
      <c r="B34" s="134">
        <v>43</v>
      </c>
      <c r="C34" s="135" t="s">
        <v>250</v>
      </c>
      <c r="D34" s="136">
        <v>0.7</v>
      </c>
      <c r="E34" s="131" t="s">
        <v>212</v>
      </c>
      <c r="F34" s="145" t="s">
        <v>238</v>
      </c>
      <c r="G34" s="153" t="s">
        <v>205</v>
      </c>
      <c r="H34" s="154" t="s">
        <v>207</v>
      </c>
      <c r="I34" s="155" t="s">
        <v>206</v>
      </c>
      <c r="J34" s="157" t="s">
        <v>251</v>
      </c>
      <c r="K34" s="145" t="s">
        <v>216</v>
      </c>
      <c r="L34" s="162"/>
      <c r="M34" s="81"/>
      <c r="N34" s="81"/>
      <c r="O34" s="81"/>
      <c r="P34" s="81"/>
      <c r="Q34" s="81"/>
      <c r="R34" s="81"/>
      <c r="S34" s="81"/>
      <c r="T34" s="81"/>
    </row>
    <row r="35" spans="1:20" ht="15.75">
      <c r="A35" s="291"/>
      <c r="B35" s="134">
        <v>62</v>
      </c>
      <c r="C35" s="135" t="s">
        <v>252</v>
      </c>
      <c r="D35" s="136">
        <v>1.1</v>
      </c>
      <c r="E35" s="145" t="s">
        <v>125</v>
      </c>
      <c r="F35" s="145" t="s">
        <v>238</v>
      </c>
      <c r="G35" s="153" t="s">
        <v>205</v>
      </c>
      <c r="H35" s="154" t="s">
        <v>207</v>
      </c>
      <c r="I35" s="155" t="s">
        <v>206</v>
      </c>
      <c r="J35" s="157" t="s">
        <v>231</v>
      </c>
      <c r="K35" s="145" t="s">
        <v>225</v>
      </c>
      <c r="L35" s="162"/>
      <c r="M35" s="81"/>
      <c r="N35" s="81"/>
      <c r="O35" s="81"/>
      <c r="P35" s="81"/>
      <c r="Q35" s="81"/>
      <c r="R35" s="81"/>
      <c r="S35" s="81"/>
      <c r="T35" s="81"/>
    </row>
    <row r="36" spans="1:20" ht="15.75">
      <c r="A36" s="291"/>
      <c r="B36" s="134">
        <v>62</v>
      </c>
      <c r="C36" s="135" t="s">
        <v>210</v>
      </c>
      <c r="D36" s="136">
        <v>0.5</v>
      </c>
      <c r="E36" s="132" t="s">
        <v>253</v>
      </c>
      <c r="F36" s="145" t="s">
        <v>238</v>
      </c>
      <c r="G36" s="153" t="s">
        <v>205</v>
      </c>
      <c r="H36" s="154" t="s">
        <v>207</v>
      </c>
      <c r="I36" s="155" t="s">
        <v>206</v>
      </c>
      <c r="J36" s="158" t="s">
        <v>254</v>
      </c>
      <c r="K36" s="132" t="s">
        <v>255</v>
      </c>
      <c r="L36" s="162"/>
      <c r="M36" s="81"/>
      <c r="N36" s="81"/>
      <c r="O36" s="81"/>
      <c r="P36" s="81"/>
      <c r="Q36" s="81"/>
      <c r="R36" s="81"/>
      <c r="S36" s="81"/>
      <c r="T36" s="81"/>
    </row>
    <row r="37" spans="1:20" ht="15.75">
      <c r="A37" s="291"/>
      <c r="B37" s="134">
        <v>62</v>
      </c>
      <c r="C37" s="135" t="s">
        <v>256</v>
      </c>
      <c r="D37" s="136">
        <v>0.8</v>
      </c>
      <c r="E37" s="132" t="s">
        <v>253</v>
      </c>
      <c r="F37" s="145" t="s">
        <v>238</v>
      </c>
      <c r="G37" s="153" t="s">
        <v>205</v>
      </c>
      <c r="H37" s="154" t="s">
        <v>207</v>
      </c>
      <c r="I37" s="155" t="s">
        <v>206</v>
      </c>
      <c r="J37" s="158" t="s">
        <v>254</v>
      </c>
      <c r="K37" s="132" t="s">
        <v>255</v>
      </c>
      <c r="L37" s="162"/>
      <c r="M37" s="81"/>
      <c r="N37" s="81"/>
      <c r="O37" s="81"/>
      <c r="P37" s="81"/>
      <c r="Q37" s="81"/>
      <c r="R37" s="81"/>
      <c r="S37" s="81"/>
      <c r="T37" s="81"/>
    </row>
    <row r="38" spans="1:20" ht="30">
      <c r="A38" s="255"/>
      <c r="B38" s="134">
        <v>68</v>
      </c>
      <c r="C38" s="135" t="s">
        <v>227</v>
      </c>
      <c r="D38" s="136">
        <v>1.6</v>
      </c>
      <c r="E38" s="132" t="s">
        <v>257</v>
      </c>
      <c r="F38" s="132" t="s">
        <v>258</v>
      </c>
      <c r="G38" s="153" t="s">
        <v>205</v>
      </c>
      <c r="H38" s="154" t="s">
        <v>207</v>
      </c>
      <c r="I38" s="155" t="s">
        <v>206</v>
      </c>
      <c r="J38" s="158" t="s">
        <v>259</v>
      </c>
      <c r="K38" s="132" t="s">
        <v>260</v>
      </c>
      <c r="L38" s="162"/>
      <c r="M38" s="81"/>
      <c r="N38" s="81"/>
      <c r="O38" s="81"/>
      <c r="P38" s="81"/>
      <c r="Q38" s="81"/>
      <c r="R38" s="81"/>
      <c r="S38" s="81"/>
      <c r="T38" s="81"/>
    </row>
    <row r="39" spans="1:20" ht="15.75">
      <c r="A39" s="138" t="s">
        <v>146</v>
      </c>
      <c r="B39" s="76"/>
      <c r="C39" s="77"/>
      <c r="D39" s="123">
        <f>D33+D34+D35+D36+D37+D38</f>
        <v>5.1</v>
      </c>
      <c r="E39" s="78"/>
      <c r="F39" s="78"/>
      <c r="G39" s="78"/>
      <c r="H39" s="78"/>
      <c r="I39" s="78"/>
      <c r="J39" s="148"/>
      <c r="K39" s="78"/>
      <c r="L39" s="81"/>
      <c r="M39" s="81"/>
      <c r="N39" s="81"/>
      <c r="O39" s="81"/>
      <c r="P39" s="81"/>
      <c r="Q39" s="81"/>
      <c r="R39" s="81"/>
      <c r="S39" s="81"/>
      <c r="T39" s="81"/>
    </row>
    <row r="40" spans="1:20" ht="31.5">
      <c r="A40" s="254" t="s">
        <v>267</v>
      </c>
      <c r="B40" s="134">
        <v>39</v>
      </c>
      <c r="C40" s="135" t="s">
        <v>223</v>
      </c>
      <c r="D40" s="136">
        <v>1.2</v>
      </c>
      <c r="E40" s="131" t="s">
        <v>212</v>
      </c>
      <c r="F40" s="145" t="s">
        <v>239</v>
      </c>
      <c r="G40" s="153" t="s">
        <v>205</v>
      </c>
      <c r="H40" s="154" t="s">
        <v>207</v>
      </c>
      <c r="I40" s="155" t="s">
        <v>206</v>
      </c>
      <c r="J40" s="157" t="s">
        <v>261</v>
      </c>
      <c r="K40" s="145" t="s">
        <v>262</v>
      </c>
      <c r="L40" s="162"/>
      <c r="M40" s="81"/>
      <c r="N40" s="81"/>
      <c r="O40" s="81"/>
      <c r="P40" s="81"/>
      <c r="Q40" s="81"/>
      <c r="R40" s="81"/>
      <c r="S40" s="81"/>
      <c r="T40" s="81"/>
    </row>
    <row r="41" spans="1:20" ht="25.5">
      <c r="A41" s="255"/>
      <c r="B41" s="134">
        <v>55</v>
      </c>
      <c r="C41" s="135" t="s">
        <v>263</v>
      </c>
      <c r="D41" s="136">
        <v>3</v>
      </c>
      <c r="E41" s="131" t="s">
        <v>212</v>
      </c>
      <c r="F41" s="145" t="s">
        <v>238</v>
      </c>
      <c r="G41" s="153" t="s">
        <v>205</v>
      </c>
      <c r="H41" s="154" t="s">
        <v>207</v>
      </c>
      <c r="I41" s="155" t="s">
        <v>206</v>
      </c>
      <c r="J41" s="157" t="s">
        <v>264</v>
      </c>
      <c r="K41" s="132" t="s">
        <v>265</v>
      </c>
      <c r="L41" s="162"/>
      <c r="M41" s="81"/>
      <c r="N41" s="81"/>
      <c r="O41" s="81"/>
      <c r="P41" s="81"/>
      <c r="Q41" s="81"/>
      <c r="R41" s="81"/>
      <c r="S41" s="81"/>
      <c r="T41" s="81"/>
    </row>
    <row r="42" spans="1:20" ht="15.75">
      <c r="A42" s="138" t="s">
        <v>146</v>
      </c>
      <c r="B42" s="76"/>
      <c r="C42" s="77"/>
      <c r="D42" s="123">
        <v>4.2</v>
      </c>
      <c r="E42" s="78"/>
      <c r="F42" s="78"/>
      <c r="G42" s="78"/>
      <c r="H42" s="78"/>
      <c r="I42" s="78"/>
      <c r="J42" s="148"/>
      <c r="K42" s="78"/>
      <c r="L42" s="81"/>
      <c r="M42" s="81"/>
      <c r="N42" s="81"/>
      <c r="O42" s="81"/>
      <c r="P42" s="81"/>
      <c r="Q42" s="81"/>
      <c r="R42" s="81"/>
      <c r="S42" s="81"/>
      <c r="T42" s="81"/>
    </row>
    <row r="43" spans="1:20" ht="45">
      <c r="A43" s="145" t="s">
        <v>266</v>
      </c>
      <c r="B43" s="134">
        <v>11</v>
      </c>
      <c r="C43" s="135" t="s">
        <v>223</v>
      </c>
      <c r="D43" s="156">
        <v>1.6</v>
      </c>
      <c r="E43" s="131" t="s">
        <v>212</v>
      </c>
      <c r="F43" s="145" t="s">
        <v>241</v>
      </c>
      <c r="G43" s="153" t="s">
        <v>205</v>
      </c>
      <c r="H43" s="154" t="s">
        <v>207</v>
      </c>
      <c r="I43" s="155" t="s">
        <v>206</v>
      </c>
      <c r="J43" s="158" t="s">
        <v>270</v>
      </c>
      <c r="K43" s="145" t="s">
        <v>271</v>
      </c>
      <c r="L43" s="162"/>
      <c r="M43" s="81"/>
      <c r="N43" s="81"/>
      <c r="O43" s="81"/>
      <c r="P43" s="81"/>
      <c r="Q43" s="81"/>
      <c r="R43" s="81"/>
      <c r="S43" s="81"/>
      <c r="T43" s="81"/>
    </row>
    <row r="44" spans="1:20" ht="31.5">
      <c r="A44" s="146" t="s">
        <v>272</v>
      </c>
      <c r="B44" s="128">
        <v>4</v>
      </c>
      <c r="C44" s="129" t="s">
        <v>158</v>
      </c>
      <c r="D44" s="130">
        <v>1.2</v>
      </c>
      <c r="E44" s="127" t="s">
        <v>38</v>
      </c>
      <c r="F44" s="127" t="s">
        <v>273</v>
      </c>
      <c r="G44" s="153" t="s">
        <v>205</v>
      </c>
      <c r="H44" s="154" t="s">
        <v>207</v>
      </c>
      <c r="I44" s="155" t="s">
        <v>206</v>
      </c>
      <c r="J44" s="151" t="s">
        <v>274</v>
      </c>
      <c r="K44" s="127" t="s">
        <v>275</v>
      </c>
      <c r="L44" s="162"/>
      <c r="M44" s="81"/>
      <c r="N44" s="81"/>
      <c r="O44" s="81"/>
      <c r="P44" s="81"/>
      <c r="Q44" s="81"/>
      <c r="R44" s="81"/>
      <c r="S44" s="81"/>
      <c r="T44" s="81"/>
    </row>
    <row r="45" spans="1:20" ht="31.5">
      <c r="A45" s="146" t="s">
        <v>276</v>
      </c>
      <c r="B45" s="128">
        <v>27</v>
      </c>
      <c r="C45" s="129" t="s">
        <v>159</v>
      </c>
      <c r="D45" s="130">
        <v>1.3</v>
      </c>
      <c r="E45" s="146" t="s">
        <v>125</v>
      </c>
      <c r="F45" s="145" t="s">
        <v>238</v>
      </c>
      <c r="G45" s="153" t="s">
        <v>205</v>
      </c>
      <c r="H45" s="154" t="s">
        <v>207</v>
      </c>
      <c r="I45" s="155" t="s">
        <v>206</v>
      </c>
      <c r="J45" s="151" t="s">
        <v>224</v>
      </c>
      <c r="K45" s="145" t="s">
        <v>225</v>
      </c>
      <c r="L45" s="162"/>
      <c r="M45" s="81"/>
      <c r="N45" s="81"/>
      <c r="O45" s="81"/>
      <c r="P45" s="81"/>
      <c r="Q45" s="81"/>
      <c r="R45" s="81"/>
      <c r="S45" s="81"/>
      <c r="T45" s="81"/>
    </row>
    <row r="46" spans="1:20" ht="31.5">
      <c r="A46" s="146" t="s">
        <v>277</v>
      </c>
      <c r="B46" s="128">
        <v>7</v>
      </c>
      <c r="C46" s="129" t="s">
        <v>227</v>
      </c>
      <c r="D46" s="130">
        <v>4.2</v>
      </c>
      <c r="E46" s="127" t="s">
        <v>253</v>
      </c>
      <c r="F46" s="145" t="s">
        <v>238</v>
      </c>
      <c r="G46" s="153" t="s">
        <v>205</v>
      </c>
      <c r="H46" s="154" t="s">
        <v>207</v>
      </c>
      <c r="I46" s="155" t="s">
        <v>206</v>
      </c>
      <c r="J46" s="151" t="s">
        <v>278</v>
      </c>
      <c r="K46" s="127" t="s">
        <v>255</v>
      </c>
      <c r="L46" s="162"/>
      <c r="M46" s="81"/>
      <c r="N46" s="81"/>
      <c r="O46" s="81"/>
      <c r="P46" s="81"/>
      <c r="Q46" s="81"/>
      <c r="R46" s="81"/>
      <c r="S46" s="81"/>
      <c r="T46" s="81"/>
    </row>
    <row r="47" spans="1:20" ht="31.5">
      <c r="A47" s="254" t="s">
        <v>279</v>
      </c>
      <c r="B47" s="134">
        <v>17</v>
      </c>
      <c r="C47" s="135" t="s">
        <v>280</v>
      </c>
      <c r="D47" s="156">
        <v>1.3</v>
      </c>
      <c r="E47" s="131" t="s">
        <v>212</v>
      </c>
      <c r="F47" s="132" t="s">
        <v>273</v>
      </c>
      <c r="G47" s="153" t="s">
        <v>205</v>
      </c>
      <c r="H47" s="154" t="s">
        <v>207</v>
      </c>
      <c r="I47" s="155" t="s">
        <v>206</v>
      </c>
      <c r="J47" s="157" t="s">
        <v>281</v>
      </c>
      <c r="K47" s="145" t="s">
        <v>262</v>
      </c>
      <c r="L47" s="162"/>
      <c r="M47" s="81"/>
      <c r="N47" s="81"/>
      <c r="O47" s="81"/>
      <c r="P47" s="81"/>
      <c r="Q47" s="81"/>
      <c r="R47" s="81"/>
      <c r="S47" s="81"/>
      <c r="T47" s="81"/>
    </row>
    <row r="48" spans="1:20" ht="60">
      <c r="A48" s="255"/>
      <c r="B48" s="134">
        <v>20</v>
      </c>
      <c r="C48" s="135" t="s">
        <v>282</v>
      </c>
      <c r="D48" s="156">
        <v>2.8</v>
      </c>
      <c r="E48" s="132" t="s">
        <v>253</v>
      </c>
      <c r="F48" s="132" t="s">
        <v>273</v>
      </c>
      <c r="G48" s="153" t="s">
        <v>205</v>
      </c>
      <c r="H48" s="154" t="s">
        <v>207</v>
      </c>
      <c r="I48" s="155" t="s">
        <v>206</v>
      </c>
      <c r="J48" s="158" t="s">
        <v>283</v>
      </c>
      <c r="K48" s="132" t="s">
        <v>284</v>
      </c>
      <c r="L48" s="162"/>
      <c r="M48" s="81"/>
      <c r="N48" s="81"/>
      <c r="O48" s="81"/>
      <c r="P48" s="81"/>
      <c r="Q48" s="81"/>
      <c r="R48" s="81"/>
      <c r="S48" s="81"/>
      <c r="T48" s="81"/>
    </row>
    <row r="49" spans="1:20" ht="33" customHeight="1">
      <c r="A49" s="82" t="s">
        <v>160</v>
      </c>
      <c r="B49" s="82"/>
      <c r="C49" s="82"/>
      <c r="D49" s="152">
        <v>40.4</v>
      </c>
      <c r="E49" s="82"/>
      <c r="F49" s="82"/>
      <c r="G49" s="82"/>
      <c r="H49" s="82"/>
      <c r="I49" s="82"/>
      <c r="J49" s="82"/>
      <c r="K49" s="82"/>
      <c r="L49" s="83"/>
      <c r="M49" s="83"/>
      <c r="N49" s="83"/>
      <c r="O49" s="83"/>
      <c r="P49" s="83"/>
      <c r="Q49" s="83"/>
      <c r="R49" s="83"/>
      <c r="S49" s="83"/>
      <c r="T49" s="83"/>
    </row>
  </sheetData>
  <sheetProtection/>
  <mergeCells count="17">
    <mergeCell ref="A40:A41"/>
    <mergeCell ref="A28:A31"/>
    <mergeCell ref="A33:A38"/>
    <mergeCell ref="B1:T1"/>
    <mergeCell ref="B2:T2"/>
    <mergeCell ref="B3:T3"/>
    <mergeCell ref="B4:T4"/>
    <mergeCell ref="A47:A48"/>
    <mergeCell ref="G11:K11"/>
    <mergeCell ref="H5:I5"/>
    <mergeCell ref="L5:T5"/>
    <mergeCell ref="L6:T6"/>
    <mergeCell ref="M7:T7"/>
    <mergeCell ref="A12:A14"/>
    <mergeCell ref="A18:A19"/>
    <mergeCell ref="A21:A22"/>
    <mergeCell ref="A24:A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T107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8.421875" style="0" customWidth="1"/>
    <col min="2" max="2" width="2.57421875" style="0" hidden="1" customWidth="1"/>
    <col min="3" max="3" width="8.7109375" style="0" customWidth="1"/>
    <col min="4" max="4" width="8.00390625" style="0" customWidth="1"/>
    <col min="5" max="5" width="7.28125" style="0" customWidth="1"/>
    <col min="6" max="6" width="7.7109375" style="0" customWidth="1"/>
    <col min="7" max="7" width="14.57421875" style="0" customWidth="1"/>
    <col min="8" max="8" width="10.421875" style="0" customWidth="1"/>
    <col min="9" max="9" width="10.28125" style="0" customWidth="1"/>
    <col min="10" max="10" width="14.00390625" style="0" customWidth="1"/>
    <col min="11" max="11" width="10.7109375" style="0" customWidth="1"/>
    <col min="12" max="12" width="11.57421875" style="0" customWidth="1"/>
    <col min="13" max="13" width="5.00390625" style="0" customWidth="1"/>
    <col min="14" max="15" width="6.28125" style="0" customWidth="1"/>
    <col min="16" max="16" width="7.00390625" style="0" customWidth="1"/>
    <col min="17" max="17" width="5.7109375" style="0" customWidth="1"/>
    <col min="18" max="18" width="4.57421875" style="0" customWidth="1"/>
  </cols>
  <sheetData>
    <row r="1" spans="1:20" ht="20.25">
      <c r="A1" s="47"/>
      <c r="B1" s="266" t="s">
        <v>161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1:20" ht="20.25">
      <c r="A2" s="47"/>
      <c r="B2" s="266" t="s">
        <v>162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1:20" ht="20.25">
      <c r="A3" s="47"/>
      <c r="B3" s="266" t="s">
        <v>163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spans="1:20" ht="9.75" customHeight="1">
      <c r="A4" s="4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1:20" ht="18.75" customHeight="1">
      <c r="A5" s="297" t="s">
        <v>164</v>
      </c>
      <c r="B5" s="297"/>
      <c r="C5" s="297" t="s">
        <v>165</v>
      </c>
      <c r="D5" s="297" t="s">
        <v>166</v>
      </c>
      <c r="E5" s="297" t="s">
        <v>167</v>
      </c>
      <c r="F5" s="297" t="s">
        <v>168</v>
      </c>
      <c r="G5" s="297" t="s">
        <v>169</v>
      </c>
      <c r="H5" s="297" t="s">
        <v>170</v>
      </c>
      <c r="I5" s="300" t="s">
        <v>171</v>
      </c>
      <c r="J5" s="301"/>
      <c r="K5" s="297" t="s">
        <v>172</v>
      </c>
      <c r="L5" s="297" t="s">
        <v>173</v>
      </c>
      <c r="M5" s="298" t="s">
        <v>174</v>
      </c>
      <c r="N5" s="297" t="s">
        <v>175</v>
      </c>
      <c r="O5" s="297"/>
      <c r="P5" s="297"/>
      <c r="Q5" s="297"/>
      <c r="R5" s="297"/>
      <c r="S5" s="297"/>
      <c r="T5" s="297"/>
    </row>
    <row r="6" spans="1:20" ht="18.75" customHeight="1">
      <c r="A6" s="297"/>
      <c r="B6" s="297"/>
      <c r="C6" s="297"/>
      <c r="D6" s="297"/>
      <c r="E6" s="297"/>
      <c r="F6" s="297"/>
      <c r="G6" s="297"/>
      <c r="H6" s="297"/>
      <c r="I6" s="297" t="s">
        <v>176</v>
      </c>
      <c r="J6" s="297" t="s">
        <v>65</v>
      </c>
      <c r="K6" s="297"/>
      <c r="L6" s="297"/>
      <c r="M6" s="298"/>
      <c r="N6" s="297" t="s">
        <v>177</v>
      </c>
      <c r="O6" s="297" t="s">
        <v>178</v>
      </c>
      <c r="P6" s="297"/>
      <c r="Q6" s="297"/>
      <c r="R6" s="297"/>
      <c r="S6" s="297"/>
      <c r="T6" s="297"/>
    </row>
    <row r="7" spans="1:20" ht="15">
      <c r="A7" s="297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8"/>
      <c r="N7" s="297"/>
      <c r="O7" s="297" t="s">
        <v>26</v>
      </c>
      <c r="P7" s="297" t="s">
        <v>38</v>
      </c>
      <c r="Q7" s="297" t="s">
        <v>68</v>
      </c>
      <c r="R7" s="297" t="s">
        <v>125</v>
      </c>
      <c r="S7" s="298" t="s">
        <v>179</v>
      </c>
      <c r="T7" s="298" t="s">
        <v>180</v>
      </c>
    </row>
    <row r="8" spans="1:20" ht="15" hidden="1">
      <c r="A8" s="297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8"/>
      <c r="N8" s="297"/>
      <c r="O8" s="297"/>
      <c r="P8" s="297"/>
      <c r="Q8" s="297"/>
      <c r="R8" s="297"/>
      <c r="S8" s="298"/>
      <c r="T8" s="298"/>
    </row>
    <row r="9" spans="1:20" ht="0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8"/>
      <c r="N9" s="297"/>
      <c r="O9" s="297"/>
      <c r="P9" s="297"/>
      <c r="Q9" s="297"/>
      <c r="R9" s="297"/>
      <c r="S9" s="298"/>
      <c r="T9" s="298"/>
    </row>
    <row r="10" spans="1:20" ht="15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8"/>
      <c r="N10" s="297"/>
      <c r="O10" s="297"/>
      <c r="P10" s="297"/>
      <c r="Q10" s="297"/>
      <c r="R10" s="297"/>
      <c r="S10" s="298"/>
      <c r="T10" s="298"/>
    </row>
    <row r="11" spans="1:20" ht="13.5" customHeight="1">
      <c r="A11" s="2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8"/>
      <c r="N11" s="297"/>
      <c r="O11" s="297"/>
      <c r="P11" s="297"/>
      <c r="Q11" s="297"/>
      <c r="R11" s="297"/>
      <c r="S11" s="298"/>
      <c r="T11" s="298"/>
    </row>
    <row r="12" spans="1:20" ht="15">
      <c r="A12" s="84">
        <v>1</v>
      </c>
      <c r="B12" s="84"/>
      <c r="C12" s="85">
        <v>2</v>
      </c>
      <c r="D12" s="85">
        <v>3</v>
      </c>
      <c r="E12" s="85">
        <v>4</v>
      </c>
      <c r="F12" s="85">
        <v>5</v>
      </c>
      <c r="G12" s="85">
        <v>6</v>
      </c>
      <c r="H12" s="84">
        <v>7</v>
      </c>
      <c r="I12" s="85">
        <v>8</v>
      </c>
      <c r="J12" s="85">
        <v>9</v>
      </c>
      <c r="K12" s="85">
        <v>10</v>
      </c>
      <c r="L12" s="85">
        <v>11</v>
      </c>
      <c r="M12" s="85">
        <v>12</v>
      </c>
      <c r="N12" s="85">
        <v>13</v>
      </c>
      <c r="O12" s="85">
        <v>14</v>
      </c>
      <c r="P12" s="85">
        <v>15</v>
      </c>
      <c r="Q12" s="85">
        <v>16</v>
      </c>
      <c r="R12" s="85">
        <v>17</v>
      </c>
      <c r="S12" s="85">
        <v>18</v>
      </c>
      <c r="T12" s="85">
        <v>19</v>
      </c>
    </row>
    <row r="13" spans="1:20" ht="15">
      <c r="A13" s="299" t="s">
        <v>181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</row>
    <row r="14" spans="1:20" ht="15">
      <c r="A14" s="86" t="s">
        <v>182</v>
      </c>
      <c r="B14" s="87"/>
      <c r="C14" s="87">
        <v>1</v>
      </c>
      <c r="D14" s="87">
        <v>4</v>
      </c>
      <c r="E14" s="87">
        <v>4.2</v>
      </c>
      <c r="F14" s="87">
        <v>1.5</v>
      </c>
      <c r="G14" s="87" t="s">
        <v>183</v>
      </c>
      <c r="H14" s="87" t="s">
        <v>184</v>
      </c>
      <c r="I14" s="87" t="s">
        <v>29</v>
      </c>
      <c r="J14" s="87" t="s">
        <v>29</v>
      </c>
      <c r="K14" s="87" t="s">
        <v>185</v>
      </c>
      <c r="L14" s="87" t="s">
        <v>186</v>
      </c>
      <c r="M14" s="87" t="s">
        <v>26</v>
      </c>
      <c r="N14" s="87">
        <v>7.6</v>
      </c>
      <c r="O14" s="88">
        <v>7.5</v>
      </c>
      <c r="P14" s="87"/>
      <c r="Q14" s="87"/>
      <c r="R14" s="87"/>
      <c r="S14" s="87">
        <v>0.2</v>
      </c>
      <c r="T14" s="87"/>
    </row>
    <row r="15" spans="1:20" ht="15">
      <c r="A15" s="86" t="s">
        <v>182</v>
      </c>
      <c r="B15" s="87"/>
      <c r="C15" s="87">
        <v>2</v>
      </c>
      <c r="D15" s="87">
        <v>4</v>
      </c>
      <c r="E15" s="87">
        <v>4.3</v>
      </c>
      <c r="F15" s="87">
        <v>0.7</v>
      </c>
      <c r="G15" s="87" t="s">
        <v>183</v>
      </c>
      <c r="H15" s="87" t="s">
        <v>184</v>
      </c>
      <c r="I15" s="87" t="s">
        <v>29</v>
      </c>
      <c r="J15" s="87" t="s">
        <v>29</v>
      </c>
      <c r="K15" s="87" t="s">
        <v>185</v>
      </c>
      <c r="L15" s="87" t="s">
        <v>186</v>
      </c>
      <c r="M15" s="87" t="s">
        <v>26</v>
      </c>
      <c r="N15" s="87">
        <v>3.6</v>
      </c>
      <c r="O15" s="89">
        <v>3.5</v>
      </c>
      <c r="P15" s="87"/>
      <c r="Q15" s="87"/>
      <c r="R15" s="87"/>
      <c r="S15" s="87">
        <v>0.1</v>
      </c>
      <c r="T15" s="87"/>
    </row>
    <row r="16" spans="1:20" ht="15">
      <c r="A16" s="86" t="s">
        <v>182</v>
      </c>
      <c r="B16" s="87"/>
      <c r="C16" s="87">
        <v>3</v>
      </c>
      <c r="D16" s="87">
        <v>4</v>
      </c>
      <c r="E16" s="87">
        <v>4.4</v>
      </c>
      <c r="F16" s="87">
        <v>1.2</v>
      </c>
      <c r="G16" s="87" t="s">
        <v>183</v>
      </c>
      <c r="H16" s="87" t="s">
        <v>184</v>
      </c>
      <c r="I16" s="87" t="s">
        <v>29</v>
      </c>
      <c r="J16" s="87" t="s">
        <v>29</v>
      </c>
      <c r="K16" s="87" t="s">
        <v>185</v>
      </c>
      <c r="L16" s="87" t="s">
        <v>186</v>
      </c>
      <c r="M16" s="87" t="s">
        <v>26</v>
      </c>
      <c r="N16" s="87">
        <v>6.1</v>
      </c>
      <c r="O16" s="89">
        <v>6</v>
      </c>
      <c r="P16" s="87"/>
      <c r="Q16" s="87"/>
      <c r="R16" s="87"/>
      <c r="S16" s="87">
        <v>0.1</v>
      </c>
      <c r="T16" s="87"/>
    </row>
    <row r="17" spans="1:20" ht="15">
      <c r="A17" s="86" t="s">
        <v>182</v>
      </c>
      <c r="B17" s="87"/>
      <c r="C17" s="87">
        <v>4</v>
      </c>
      <c r="D17" s="87">
        <v>4</v>
      </c>
      <c r="E17" s="87">
        <v>5</v>
      </c>
      <c r="F17" s="87">
        <v>3.5</v>
      </c>
      <c r="G17" s="87" t="s">
        <v>183</v>
      </c>
      <c r="H17" s="87" t="s">
        <v>184</v>
      </c>
      <c r="I17" s="87" t="s">
        <v>29</v>
      </c>
      <c r="J17" s="87" t="s">
        <v>29</v>
      </c>
      <c r="K17" s="87" t="s">
        <v>185</v>
      </c>
      <c r="L17" s="87" t="s">
        <v>186</v>
      </c>
      <c r="M17" s="87" t="s">
        <v>26</v>
      </c>
      <c r="N17" s="87">
        <v>17.9</v>
      </c>
      <c r="O17" s="89">
        <v>17.5</v>
      </c>
      <c r="P17" s="87"/>
      <c r="Q17" s="87"/>
      <c r="R17" s="87"/>
      <c r="S17" s="87">
        <v>0.4</v>
      </c>
      <c r="T17" s="87"/>
    </row>
    <row r="18" spans="1:20" ht="15">
      <c r="A18" s="86" t="s">
        <v>187</v>
      </c>
      <c r="B18" s="87"/>
      <c r="C18" s="87">
        <v>5</v>
      </c>
      <c r="D18" s="87">
        <v>7</v>
      </c>
      <c r="E18" s="87">
        <v>23</v>
      </c>
      <c r="F18" s="87">
        <v>2</v>
      </c>
      <c r="G18" s="87" t="s">
        <v>49</v>
      </c>
      <c r="H18" s="87" t="s">
        <v>184</v>
      </c>
      <c r="I18" s="87" t="s">
        <v>29</v>
      </c>
      <c r="J18" s="87" t="s">
        <v>29</v>
      </c>
      <c r="K18" s="87" t="s">
        <v>185</v>
      </c>
      <c r="L18" s="87" t="s">
        <v>186</v>
      </c>
      <c r="M18" s="87" t="s">
        <v>26</v>
      </c>
      <c r="N18" s="87">
        <v>10.2</v>
      </c>
      <c r="O18" s="89">
        <v>10</v>
      </c>
      <c r="P18" s="87"/>
      <c r="Q18" s="87"/>
      <c r="R18" s="87"/>
      <c r="S18" s="87">
        <v>0.2</v>
      </c>
      <c r="T18" s="87"/>
    </row>
    <row r="19" spans="1:20" ht="15">
      <c r="A19" s="86" t="s">
        <v>188</v>
      </c>
      <c r="B19" s="87"/>
      <c r="C19" s="87">
        <v>6</v>
      </c>
      <c r="D19" s="87">
        <v>23</v>
      </c>
      <c r="E19" s="87">
        <v>15.2</v>
      </c>
      <c r="F19" s="87">
        <v>2</v>
      </c>
      <c r="G19" s="87" t="s">
        <v>49</v>
      </c>
      <c r="H19" s="87" t="s">
        <v>184</v>
      </c>
      <c r="I19" s="87" t="s">
        <v>29</v>
      </c>
      <c r="J19" s="87" t="s">
        <v>29</v>
      </c>
      <c r="K19" s="87" t="s">
        <v>185</v>
      </c>
      <c r="L19" s="87" t="s">
        <v>186</v>
      </c>
      <c r="M19" s="87" t="s">
        <v>26</v>
      </c>
      <c r="N19" s="87">
        <v>10.2</v>
      </c>
      <c r="O19" s="89">
        <v>10</v>
      </c>
      <c r="P19" s="87"/>
      <c r="Q19" s="87"/>
      <c r="R19" s="87"/>
      <c r="S19" s="87">
        <v>0.2</v>
      </c>
      <c r="T19" s="87"/>
    </row>
    <row r="20" spans="1:20" ht="15">
      <c r="A20" s="90" t="s">
        <v>33</v>
      </c>
      <c r="B20" s="91"/>
      <c r="C20" s="91"/>
      <c r="D20" s="91"/>
      <c r="E20" s="91"/>
      <c r="F20" s="92">
        <v>10.9</v>
      </c>
      <c r="G20" s="92"/>
      <c r="H20" s="92"/>
      <c r="I20" s="92"/>
      <c r="J20" s="92"/>
      <c r="K20" s="92"/>
      <c r="L20" s="92"/>
      <c r="M20" s="92"/>
      <c r="N20" s="92">
        <v>55.7</v>
      </c>
      <c r="O20" s="93">
        <v>54.5</v>
      </c>
      <c r="P20" s="92"/>
      <c r="Q20" s="92"/>
      <c r="R20" s="92"/>
      <c r="S20" s="92">
        <v>1.2</v>
      </c>
      <c r="T20" s="91"/>
    </row>
    <row r="21" spans="1:20" ht="15">
      <c r="A21" s="94"/>
      <c r="B21" s="94"/>
      <c r="C21" s="94"/>
      <c r="D21" s="94"/>
      <c r="E21" s="94"/>
      <c r="F21" s="94"/>
      <c r="G21" s="94"/>
      <c r="H21" s="94"/>
      <c r="I21" s="95"/>
      <c r="J21" s="95" t="s">
        <v>189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1:20" ht="15">
      <c r="A22" s="86" t="s">
        <v>190</v>
      </c>
      <c r="B22" s="87"/>
      <c r="C22" s="87">
        <v>1</v>
      </c>
      <c r="D22" s="87">
        <v>5</v>
      </c>
      <c r="E22" s="87">
        <v>3</v>
      </c>
      <c r="F22" s="87">
        <v>1.5</v>
      </c>
      <c r="G22" s="87" t="s">
        <v>183</v>
      </c>
      <c r="H22" s="87" t="s">
        <v>184</v>
      </c>
      <c r="I22" s="87" t="s">
        <v>29</v>
      </c>
      <c r="J22" s="87" t="s">
        <v>29</v>
      </c>
      <c r="K22" s="87" t="s">
        <v>185</v>
      </c>
      <c r="L22" s="87" t="s">
        <v>191</v>
      </c>
      <c r="M22" s="87" t="s">
        <v>26</v>
      </c>
      <c r="N22" s="87">
        <v>7.8</v>
      </c>
      <c r="O22" s="87">
        <v>6.8</v>
      </c>
      <c r="P22" s="87">
        <v>0.8</v>
      </c>
      <c r="Q22" s="96"/>
      <c r="R22" s="87"/>
      <c r="S22" s="87">
        <v>0.2</v>
      </c>
      <c r="T22" s="87"/>
    </row>
    <row r="23" spans="1:20" ht="15">
      <c r="A23" s="90" t="s">
        <v>33</v>
      </c>
      <c r="B23" s="91"/>
      <c r="C23" s="91"/>
      <c r="D23" s="91"/>
      <c r="E23" s="91"/>
      <c r="F23" s="92">
        <v>1.5</v>
      </c>
      <c r="G23" s="92"/>
      <c r="H23" s="92"/>
      <c r="I23" s="92"/>
      <c r="J23" s="92"/>
      <c r="K23" s="92"/>
      <c r="L23" s="92"/>
      <c r="M23" s="92"/>
      <c r="N23" s="92">
        <v>7.8</v>
      </c>
      <c r="O23" s="92">
        <v>6.8</v>
      </c>
      <c r="P23" s="92">
        <v>0.8</v>
      </c>
      <c r="Q23" s="97"/>
      <c r="R23" s="92"/>
      <c r="S23" s="92">
        <v>0.2</v>
      </c>
      <c r="T23" s="91"/>
    </row>
    <row r="24" spans="1:20" ht="15">
      <c r="A24" s="94"/>
      <c r="B24" s="94"/>
      <c r="C24" s="94"/>
      <c r="D24" s="94"/>
      <c r="E24" s="94"/>
      <c r="F24" s="94"/>
      <c r="G24" s="94"/>
      <c r="H24" s="94"/>
      <c r="I24" s="98"/>
      <c r="J24" s="94" t="s">
        <v>192</v>
      </c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1:20" ht="15">
      <c r="A25" s="86" t="s">
        <v>193</v>
      </c>
      <c r="B25" s="87"/>
      <c r="C25" s="87">
        <v>1</v>
      </c>
      <c r="D25" s="87">
        <v>8</v>
      </c>
      <c r="E25" s="87">
        <v>3</v>
      </c>
      <c r="F25" s="87">
        <v>0.3</v>
      </c>
      <c r="G25" s="87" t="s">
        <v>183</v>
      </c>
      <c r="H25" s="87" t="s">
        <v>184</v>
      </c>
      <c r="I25" s="87" t="s">
        <v>29</v>
      </c>
      <c r="J25" s="87" t="s">
        <v>29</v>
      </c>
      <c r="K25" s="87" t="s">
        <v>185</v>
      </c>
      <c r="L25" s="87" t="s">
        <v>191</v>
      </c>
      <c r="M25" s="87" t="s">
        <v>26</v>
      </c>
      <c r="N25" s="87">
        <v>1.6</v>
      </c>
      <c r="O25" s="87">
        <v>1.35</v>
      </c>
      <c r="P25" s="87">
        <v>0.15</v>
      </c>
      <c r="Q25" s="87"/>
      <c r="R25" s="87"/>
      <c r="S25" s="87">
        <v>0.1</v>
      </c>
      <c r="T25" s="87"/>
    </row>
    <row r="26" spans="1:20" ht="15">
      <c r="A26" s="86" t="s">
        <v>193</v>
      </c>
      <c r="B26" s="87"/>
      <c r="C26" s="87">
        <v>2</v>
      </c>
      <c r="D26" s="87">
        <v>16</v>
      </c>
      <c r="E26" s="87">
        <v>9</v>
      </c>
      <c r="F26" s="87">
        <v>1.7</v>
      </c>
      <c r="G26" s="87" t="s">
        <v>183</v>
      </c>
      <c r="H26" s="87" t="s">
        <v>184</v>
      </c>
      <c r="I26" s="87" t="s">
        <v>29</v>
      </c>
      <c r="J26" s="87" t="s">
        <v>29</v>
      </c>
      <c r="K26" s="87" t="s">
        <v>185</v>
      </c>
      <c r="L26" s="87" t="s">
        <v>191</v>
      </c>
      <c r="M26" s="87" t="s">
        <v>26</v>
      </c>
      <c r="N26" s="87">
        <v>8.7</v>
      </c>
      <c r="O26" s="87">
        <v>7.65</v>
      </c>
      <c r="P26" s="87">
        <v>0.85</v>
      </c>
      <c r="Q26" s="87"/>
      <c r="R26" s="87"/>
      <c r="S26" s="87">
        <v>0.2</v>
      </c>
      <c r="T26" s="87"/>
    </row>
    <row r="27" spans="1:20" ht="15">
      <c r="A27" s="90" t="s">
        <v>33</v>
      </c>
      <c r="B27" s="91"/>
      <c r="C27" s="91"/>
      <c r="D27" s="91"/>
      <c r="E27" s="91"/>
      <c r="F27" s="92">
        <v>2</v>
      </c>
      <c r="G27" s="92"/>
      <c r="H27" s="92"/>
      <c r="I27" s="92"/>
      <c r="J27" s="99"/>
      <c r="K27" s="92"/>
      <c r="L27" s="92"/>
      <c r="M27" s="92"/>
      <c r="N27" s="92">
        <v>10.3</v>
      </c>
      <c r="O27" s="97">
        <v>9</v>
      </c>
      <c r="P27" s="92">
        <v>1</v>
      </c>
      <c r="Q27" s="92"/>
      <c r="R27" s="92"/>
      <c r="S27" s="92">
        <v>0.3</v>
      </c>
      <c r="T27" s="91"/>
    </row>
    <row r="28" spans="1:20" ht="15">
      <c r="A28" s="94"/>
      <c r="B28" s="94"/>
      <c r="C28" s="94"/>
      <c r="D28" s="94"/>
      <c r="E28" s="94"/>
      <c r="F28" s="94"/>
      <c r="G28" s="94"/>
      <c r="H28" s="94"/>
      <c r="I28" s="94"/>
      <c r="J28" s="100" t="s">
        <v>194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</row>
    <row r="29" spans="1:20" ht="15">
      <c r="A29" s="86" t="s">
        <v>195</v>
      </c>
      <c r="B29" s="87"/>
      <c r="C29" s="87">
        <v>1</v>
      </c>
      <c r="D29" s="87">
        <v>5</v>
      </c>
      <c r="E29" s="87">
        <v>10.1</v>
      </c>
      <c r="F29" s="87">
        <v>5</v>
      </c>
      <c r="G29" s="87" t="s">
        <v>183</v>
      </c>
      <c r="H29" s="87" t="s">
        <v>184</v>
      </c>
      <c r="I29" s="87" t="s">
        <v>29</v>
      </c>
      <c r="J29" s="101" t="s">
        <v>29</v>
      </c>
      <c r="K29" s="101" t="s">
        <v>185</v>
      </c>
      <c r="L29" s="101" t="s">
        <v>186</v>
      </c>
      <c r="M29" s="101" t="s">
        <v>26</v>
      </c>
      <c r="N29" s="87">
        <v>25.8</v>
      </c>
      <c r="O29" s="87">
        <v>25</v>
      </c>
      <c r="P29" s="87"/>
      <c r="Q29" s="87"/>
      <c r="R29" s="87"/>
      <c r="S29" s="87">
        <v>0.8</v>
      </c>
      <c r="T29" s="87"/>
    </row>
    <row r="30" spans="1:20" ht="15">
      <c r="A30" s="86" t="s">
        <v>195</v>
      </c>
      <c r="B30" s="87"/>
      <c r="C30" s="87">
        <v>2</v>
      </c>
      <c r="D30" s="87">
        <v>5</v>
      </c>
      <c r="E30" s="87">
        <v>10.2</v>
      </c>
      <c r="F30" s="87">
        <v>1.7</v>
      </c>
      <c r="G30" s="87" t="s">
        <v>183</v>
      </c>
      <c r="H30" s="87" t="s">
        <v>184</v>
      </c>
      <c r="I30" s="87" t="s">
        <v>29</v>
      </c>
      <c r="J30" s="101" t="s">
        <v>29</v>
      </c>
      <c r="K30" s="101" t="s">
        <v>185</v>
      </c>
      <c r="L30" s="101" t="s">
        <v>186</v>
      </c>
      <c r="M30" s="101" t="s">
        <v>26</v>
      </c>
      <c r="N30" s="87">
        <v>8.7</v>
      </c>
      <c r="O30" s="96">
        <v>8.5</v>
      </c>
      <c r="P30" s="87"/>
      <c r="Q30" s="87"/>
      <c r="R30" s="87"/>
      <c r="S30" s="87">
        <v>0.2</v>
      </c>
      <c r="T30" s="87"/>
    </row>
    <row r="31" spans="1:20" ht="15">
      <c r="A31" s="86" t="s">
        <v>196</v>
      </c>
      <c r="B31" s="87"/>
      <c r="C31" s="87">
        <v>3</v>
      </c>
      <c r="D31" s="87">
        <v>22</v>
      </c>
      <c r="E31" s="87">
        <v>4</v>
      </c>
      <c r="F31" s="87">
        <v>1</v>
      </c>
      <c r="G31" s="87" t="s">
        <v>49</v>
      </c>
      <c r="H31" s="87" t="s">
        <v>184</v>
      </c>
      <c r="I31" s="87" t="s">
        <v>29</v>
      </c>
      <c r="J31" s="101" t="s">
        <v>29</v>
      </c>
      <c r="K31" s="101" t="s">
        <v>185</v>
      </c>
      <c r="L31" s="101" t="s">
        <v>186</v>
      </c>
      <c r="M31" s="101" t="s">
        <v>26</v>
      </c>
      <c r="N31" s="87">
        <v>5.2</v>
      </c>
      <c r="O31" s="96">
        <v>5</v>
      </c>
      <c r="P31" s="87"/>
      <c r="Q31" s="87"/>
      <c r="R31" s="87"/>
      <c r="S31" s="87">
        <v>0.2</v>
      </c>
      <c r="T31" s="87"/>
    </row>
    <row r="32" spans="1:20" ht="15">
      <c r="A32" s="86" t="s">
        <v>196</v>
      </c>
      <c r="B32" s="87"/>
      <c r="C32" s="87">
        <v>4</v>
      </c>
      <c r="D32" s="87">
        <v>22</v>
      </c>
      <c r="E32" s="87">
        <v>4.2</v>
      </c>
      <c r="F32" s="87">
        <v>1</v>
      </c>
      <c r="G32" s="87" t="s">
        <v>49</v>
      </c>
      <c r="H32" s="87" t="s">
        <v>184</v>
      </c>
      <c r="I32" s="87" t="s">
        <v>29</v>
      </c>
      <c r="J32" s="101" t="s">
        <v>29</v>
      </c>
      <c r="K32" s="101" t="s">
        <v>185</v>
      </c>
      <c r="L32" s="101" t="s">
        <v>186</v>
      </c>
      <c r="M32" s="101" t="s">
        <v>26</v>
      </c>
      <c r="N32" s="87">
        <v>5.2</v>
      </c>
      <c r="O32" s="96">
        <v>5</v>
      </c>
      <c r="P32" s="87"/>
      <c r="Q32" s="87"/>
      <c r="R32" s="87"/>
      <c r="S32" s="87">
        <v>0.2</v>
      </c>
      <c r="T32" s="87"/>
    </row>
    <row r="33" spans="1:20" ht="15">
      <c r="A33" s="86" t="s">
        <v>196</v>
      </c>
      <c r="B33" s="87"/>
      <c r="C33" s="87">
        <v>5</v>
      </c>
      <c r="D33" s="87">
        <v>23</v>
      </c>
      <c r="E33" s="87">
        <v>12</v>
      </c>
      <c r="F33" s="87">
        <v>3</v>
      </c>
      <c r="G33" s="87" t="s">
        <v>49</v>
      </c>
      <c r="H33" s="87" t="s">
        <v>184</v>
      </c>
      <c r="I33" s="87" t="s">
        <v>29</v>
      </c>
      <c r="J33" s="101" t="s">
        <v>29</v>
      </c>
      <c r="K33" s="101" t="s">
        <v>185</v>
      </c>
      <c r="L33" s="101" t="s">
        <v>186</v>
      </c>
      <c r="M33" s="101" t="s">
        <v>26</v>
      </c>
      <c r="N33" s="87">
        <v>15.4</v>
      </c>
      <c r="O33" s="96">
        <v>15</v>
      </c>
      <c r="P33" s="87"/>
      <c r="Q33" s="87"/>
      <c r="R33" s="87"/>
      <c r="S33" s="87">
        <v>0.4</v>
      </c>
      <c r="T33" s="87"/>
    </row>
    <row r="34" spans="1:20" ht="15">
      <c r="A34" s="90" t="s">
        <v>33</v>
      </c>
      <c r="B34" s="91"/>
      <c r="C34" s="91"/>
      <c r="D34" s="91"/>
      <c r="E34" s="91"/>
      <c r="F34" s="92">
        <v>11.7</v>
      </c>
      <c r="G34" s="92"/>
      <c r="H34" s="92"/>
      <c r="I34" s="92"/>
      <c r="J34" s="92"/>
      <c r="K34" s="92"/>
      <c r="L34" s="92"/>
      <c r="M34" s="92"/>
      <c r="N34" s="92">
        <v>60.3</v>
      </c>
      <c r="O34" s="92">
        <v>58.5</v>
      </c>
      <c r="P34" s="92"/>
      <c r="Q34" s="92"/>
      <c r="R34" s="92"/>
      <c r="S34" s="92">
        <v>1.8</v>
      </c>
      <c r="T34" s="91"/>
    </row>
    <row r="35" spans="1:20" ht="26.25" customHeight="1">
      <c r="A35" s="102" t="s">
        <v>197</v>
      </c>
      <c r="B35" s="102"/>
      <c r="C35" s="102"/>
      <c r="D35" s="102"/>
      <c r="E35" s="102"/>
      <c r="F35" s="102">
        <v>26.1</v>
      </c>
      <c r="G35" s="102"/>
      <c r="H35" s="102"/>
      <c r="I35" s="102"/>
      <c r="J35" s="102"/>
      <c r="K35" s="102"/>
      <c r="L35" s="102"/>
      <c r="M35" s="102"/>
      <c r="N35" s="102">
        <v>134.1</v>
      </c>
      <c r="O35" s="102">
        <v>128.8</v>
      </c>
      <c r="P35" s="102">
        <v>1.8</v>
      </c>
      <c r="Q35" s="102"/>
      <c r="R35" s="102"/>
      <c r="S35" s="102">
        <v>3.5</v>
      </c>
      <c r="T35" s="102"/>
    </row>
    <row r="107" ht="15">
      <c r="A107" t="s">
        <v>198</v>
      </c>
    </row>
  </sheetData>
  <sheetProtection/>
  <mergeCells count="27">
    <mergeCell ref="J6:J11"/>
    <mergeCell ref="F5:F11"/>
    <mergeCell ref="Q7:Q11"/>
    <mergeCell ref="R7:R11"/>
    <mergeCell ref="G5:G11"/>
    <mergeCell ref="H5:H11"/>
    <mergeCell ref="I5:J5"/>
    <mergeCell ref="O7:O11"/>
    <mergeCell ref="A13:T13"/>
    <mergeCell ref="B1:T1"/>
    <mergeCell ref="B2:T2"/>
    <mergeCell ref="B3:T3"/>
    <mergeCell ref="B4:T4"/>
    <mergeCell ref="A5:B11"/>
    <mergeCell ref="C5:C11"/>
    <mergeCell ref="D5:D11"/>
    <mergeCell ref="E5:E11"/>
    <mergeCell ref="I6:I11"/>
    <mergeCell ref="P7:P11"/>
    <mergeCell ref="S7:S11"/>
    <mergeCell ref="T7:T11"/>
    <mergeCell ref="K5:K11"/>
    <mergeCell ref="L5:L11"/>
    <mergeCell ref="M5:M11"/>
    <mergeCell ref="N5:T5"/>
    <mergeCell ref="N6:N11"/>
    <mergeCell ref="O6:T6"/>
  </mergeCells>
  <printOptions/>
  <pageMargins left="0.75" right="0.75" top="1" bottom="1" header="0.5" footer="0.5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GW114"/>
  <sheetViews>
    <sheetView zoomScale="75" zoomScaleNormal="75" zoomScalePageLayoutView="0" workbookViewId="0" topLeftCell="A1">
      <selection activeCell="A5" sqref="A5:B8"/>
    </sheetView>
  </sheetViews>
  <sheetFormatPr defaultColWidth="9.140625" defaultRowHeight="15"/>
  <cols>
    <col min="1" max="1" width="7.28125" style="0" customWidth="1"/>
    <col min="2" max="2" width="15.140625" style="0" customWidth="1"/>
    <col min="3" max="3" width="10.421875" style="0" customWidth="1"/>
    <col min="4" max="4" width="8.421875" style="0" customWidth="1"/>
    <col min="5" max="5" width="7.140625" style="0" customWidth="1"/>
    <col min="6" max="6" width="9.28125" style="0" customWidth="1"/>
    <col min="7" max="7" width="9.421875" style="0" customWidth="1"/>
    <col min="9" max="9" width="9.57421875" style="0" customWidth="1"/>
    <col min="10" max="10" width="11.7109375" style="0" customWidth="1"/>
    <col min="11" max="11" width="10.28125" style="0" customWidth="1"/>
    <col min="12" max="12" width="10.8515625" style="0" customWidth="1"/>
    <col min="13" max="13" width="11.57421875" style="0" customWidth="1"/>
    <col min="14" max="14" width="17.57421875" style="0" customWidth="1"/>
    <col min="15" max="15" width="7.140625" style="0" customWidth="1"/>
    <col min="16" max="16" width="7.8515625" style="0" customWidth="1"/>
    <col min="17" max="17" width="4.8515625" style="0" customWidth="1"/>
    <col min="18" max="18" width="8.00390625" style="0" customWidth="1"/>
    <col min="19" max="19" width="6.28125" style="0" customWidth="1"/>
    <col min="20" max="20" width="6.140625" style="0" customWidth="1"/>
    <col min="21" max="21" width="8.140625" style="0" customWidth="1"/>
    <col min="22" max="22" width="24.00390625" style="0" customWidth="1"/>
  </cols>
  <sheetData>
    <row r="1" spans="1:22" ht="20.25">
      <c r="A1" s="47"/>
      <c r="B1" s="266" t="s">
        <v>54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47"/>
    </row>
    <row r="2" spans="1:22" ht="20.25">
      <c r="A2" s="47"/>
      <c r="B2" s="266" t="s">
        <v>55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47"/>
    </row>
    <row r="3" spans="1:22" ht="20.25">
      <c r="A3" s="47"/>
      <c r="B3" s="266" t="s">
        <v>52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47"/>
    </row>
    <row r="4" spans="1:22" ht="15">
      <c r="A4" s="4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47"/>
    </row>
    <row r="5" spans="1:22" ht="15">
      <c r="A5" s="323" t="s">
        <v>0</v>
      </c>
      <c r="B5" s="323"/>
      <c r="C5" s="323" t="s">
        <v>56</v>
      </c>
      <c r="D5" s="323" t="s">
        <v>1</v>
      </c>
      <c r="E5" s="323" t="s">
        <v>2</v>
      </c>
      <c r="F5" s="327" t="s">
        <v>202</v>
      </c>
      <c r="G5" s="106" t="s">
        <v>27</v>
      </c>
      <c r="H5" s="323" t="s">
        <v>3</v>
      </c>
      <c r="I5" s="323" t="s">
        <v>4</v>
      </c>
      <c r="J5" s="323"/>
      <c r="K5" s="323" t="s">
        <v>5</v>
      </c>
      <c r="L5" s="323"/>
      <c r="M5" s="323" t="s">
        <v>11</v>
      </c>
      <c r="N5" s="323" t="s">
        <v>12</v>
      </c>
      <c r="O5" s="323" t="s">
        <v>13</v>
      </c>
      <c r="P5" s="323"/>
      <c r="Q5" s="323"/>
      <c r="R5" s="323"/>
      <c r="S5" s="323"/>
      <c r="T5" s="323"/>
      <c r="U5" s="323"/>
      <c r="V5" s="323" t="s">
        <v>17</v>
      </c>
    </row>
    <row r="6" spans="1:22" ht="15">
      <c r="A6" s="323"/>
      <c r="B6" s="323"/>
      <c r="C6" s="323"/>
      <c r="D6" s="323"/>
      <c r="E6" s="323"/>
      <c r="F6" s="323"/>
      <c r="G6" s="107" t="s">
        <v>28</v>
      </c>
      <c r="H6" s="323"/>
      <c r="I6" s="323"/>
      <c r="J6" s="323"/>
      <c r="K6" s="48" t="s">
        <v>6</v>
      </c>
      <c r="L6" s="48" t="s">
        <v>8</v>
      </c>
      <c r="M6" s="323"/>
      <c r="N6" s="323"/>
      <c r="O6" s="48" t="s">
        <v>15</v>
      </c>
      <c r="P6" s="323" t="s">
        <v>14</v>
      </c>
      <c r="Q6" s="323"/>
      <c r="R6" s="323"/>
      <c r="S6" s="323"/>
      <c r="T6" s="323"/>
      <c r="U6" s="323"/>
      <c r="V6" s="323"/>
    </row>
    <row r="7" spans="1:22" ht="15">
      <c r="A7" s="323"/>
      <c r="B7" s="323"/>
      <c r="C7" s="323"/>
      <c r="D7" s="323"/>
      <c r="E7" s="323"/>
      <c r="F7" s="323"/>
      <c r="G7" s="107"/>
      <c r="H7" s="323"/>
      <c r="I7" s="323"/>
      <c r="J7" s="323"/>
      <c r="K7" s="48" t="s">
        <v>7</v>
      </c>
      <c r="L7" s="48" t="s">
        <v>9</v>
      </c>
      <c r="M7" s="323"/>
      <c r="N7" s="323"/>
      <c r="O7" s="323" t="s">
        <v>16</v>
      </c>
      <c r="P7" s="323" t="s">
        <v>18</v>
      </c>
      <c r="Q7" s="328" t="s">
        <v>20</v>
      </c>
      <c r="R7" s="323" t="s">
        <v>19</v>
      </c>
      <c r="S7" s="323" t="s">
        <v>21</v>
      </c>
      <c r="T7" s="323" t="s">
        <v>22</v>
      </c>
      <c r="U7" s="328" t="s">
        <v>23</v>
      </c>
      <c r="V7" s="323"/>
    </row>
    <row r="8" spans="1:22" ht="15">
      <c r="A8" s="323"/>
      <c r="B8" s="323"/>
      <c r="C8" s="323"/>
      <c r="D8" s="323"/>
      <c r="E8" s="323"/>
      <c r="F8" s="323"/>
      <c r="G8" s="108"/>
      <c r="H8" s="323"/>
      <c r="I8" s="323"/>
      <c r="J8" s="323"/>
      <c r="K8" s="48"/>
      <c r="L8" s="48" t="s">
        <v>10</v>
      </c>
      <c r="M8" s="323"/>
      <c r="N8" s="323"/>
      <c r="O8" s="323"/>
      <c r="P8" s="323"/>
      <c r="Q8" s="329"/>
      <c r="R8" s="323"/>
      <c r="S8" s="323"/>
      <c r="T8" s="323"/>
      <c r="U8" s="329"/>
      <c r="V8" s="323"/>
    </row>
    <row r="9" spans="1:22" ht="15">
      <c r="A9" s="319">
        <v>1</v>
      </c>
      <c r="B9" s="320"/>
      <c r="C9" s="49">
        <v>2</v>
      </c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319">
        <v>8</v>
      </c>
      <c r="J9" s="320"/>
      <c r="K9" s="49">
        <v>9</v>
      </c>
      <c r="L9" s="49">
        <v>10</v>
      </c>
      <c r="M9" s="49">
        <v>11</v>
      </c>
      <c r="N9" s="49">
        <v>12</v>
      </c>
      <c r="O9" s="49">
        <v>13</v>
      </c>
      <c r="P9" s="49">
        <v>14</v>
      </c>
      <c r="Q9" s="49">
        <v>15</v>
      </c>
      <c r="R9" s="49">
        <v>16</v>
      </c>
      <c r="S9" s="49">
        <v>17</v>
      </c>
      <c r="T9" s="49">
        <v>18</v>
      </c>
      <c r="U9" s="49">
        <v>19</v>
      </c>
      <c r="V9" s="49">
        <v>20</v>
      </c>
    </row>
    <row r="10" spans="1:22" ht="18.75">
      <c r="A10" s="324" t="s">
        <v>53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6"/>
    </row>
    <row r="11" spans="1:22" ht="18.75">
      <c r="A11" s="316" t="s">
        <v>36</v>
      </c>
      <c r="B11" s="317"/>
      <c r="C11" s="317"/>
      <c r="D11" s="317"/>
      <c r="E11" s="318"/>
      <c r="F11" s="29"/>
      <c r="G11" s="30"/>
      <c r="H11" s="31"/>
      <c r="I11" s="321"/>
      <c r="J11" s="322"/>
      <c r="K11" s="32"/>
      <c r="L11" s="33"/>
      <c r="M11" s="33"/>
      <c r="N11" s="33"/>
      <c r="O11" s="34"/>
      <c r="P11" s="29"/>
      <c r="Q11" s="29"/>
      <c r="R11" s="29"/>
      <c r="S11" s="34"/>
      <c r="T11" s="29"/>
      <c r="U11" s="29"/>
      <c r="V11" s="32"/>
    </row>
    <row r="12" spans="1:23" ht="20.25" customHeight="1">
      <c r="A12" s="311" t="s">
        <v>34</v>
      </c>
      <c r="B12" s="312"/>
      <c r="C12" s="35">
        <v>1</v>
      </c>
      <c r="D12" s="35">
        <v>28</v>
      </c>
      <c r="E12" s="36">
        <v>10</v>
      </c>
      <c r="F12" s="35">
        <v>1.6</v>
      </c>
      <c r="G12" s="30" t="s">
        <v>38</v>
      </c>
      <c r="H12" s="31" t="s">
        <v>48</v>
      </c>
      <c r="I12" s="332" t="s">
        <v>44</v>
      </c>
      <c r="J12" s="333"/>
      <c r="K12" s="32" t="s">
        <v>29</v>
      </c>
      <c r="L12" s="32" t="s">
        <v>30</v>
      </c>
      <c r="M12" s="27" t="s">
        <v>39</v>
      </c>
      <c r="N12" s="28" t="s">
        <v>40</v>
      </c>
      <c r="O12" s="9">
        <f>P12+R12+S12</f>
        <v>5.300000000000001</v>
      </c>
      <c r="P12" s="9">
        <v>1.6</v>
      </c>
      <c r="Q12" s="30"/>
      <c r="R12" s="9">
        <v>2.7</v>
      </c>
      <c r="S12" s="9">
        <v>1</v>
      </c>
      <c r="T12" s="37">
        <v>0.3</v>
      </c>
      <c r="U12" s="37"/>
      <c r="V12" s="38" t="s">
        <v>51</v>
      </c>
      <c r="W12" s="8"/>
    </row>
    <row r="13" spans="1:23" ht="16.5" customHeight="1">
      <c r="A13" s="311" t="s">
        <v>34</v>
      </c>
      <c r="B13" s="312"/>
      <c r="C13" s="39">
        <v>2</v>
      </c>
      <c r="D13" s="39">
        <v>28</v>
      </c>
      <c r="E13" s="40">
        <v>11</v>
      </c>
      <c r="F13" s="41">
        <v>2</v>
      </c>
      <c r="G13" s="30" t="s">
        <v>38</v>
      </c>
      <c r="H13" s="31" t="s">
        <v>48</v>
      </c>
      <c r="I13" s="332" t="s">
        <v>44</v>
      </c>
      <c r="J13" s="333"/>
      <c r="K13" s="32" t="s">
        <v>29</v>
      </c>
      <c r="L13" s="32" t="s">
        <v>30</v>
      </c>
      <c r="M13" s="27" t="s">
        <v>39</v>
      </c>
      <c r="N13" s="27" t="s">
        <v>40</v>
      </c>
      <c r="O13" s="9">
        <f>P13+R13+S13</f>
        <v>6.6</v>
      </c>
      <c r="P13" s="9">
        <v>2</v>
      </c>
      <c r="Q13" s="30"/>
      <c r="R13" s="9">
        <v>3.3</v>
      </c>
      <c r="S13" s="9">
        <v>1.3</v>
      </c>
      <c r="T13" s="37">
        <v>0.3</v>
      </c>
      <c r="U13" s="37"/>
      <c r="V13" s="38" t="s">
        <v>51</v>
      </c>
      <c r="W13" s="8"/>
    </row>
    <row r="14" spans="1:22" ht="18" customHeight="1">
      <c r="A14" s="311" t="s">
        <v>41</v>
      </c>
      <c r="B14" s="312"/>
      <c r="C14" s="39">
        <v>3</v>
      </c>
      <c r="D14" s="39">
        <v>6</v>
      </c>
      <c r="E14" s="40">
        <v>12</v>
      </c>
      <c r="F14" s="41">
        <v>1.3</v>
      </c>
      <c r="G14" s="30" t="s">
        <v>38</v>
      </c>
      <c r="H14" s="31" t="s">
        <v>49</v>
      </c>
      <c r="I14" s="332" t="s">
        <v>44</v>
      </c>
      <c r="J14" s="333"/>
      <c r="K14" s="32" t="s">
        <v>29</v>
      </c>
      <c r="L14" s="32" t="s">
        <v>30</v>
      </c>
      <c r="M14" s="27" t="s">
        <v>42</v>
      </c>
      <c r="N14" s="27" t="s">
        <v>43</v>
      </c>
      <c r="O14" s="9">
        <f>P14+R14+S14</f>
        <v>6.500000000000001</v>
      </c>
      <c r="P14" s="9">
        <v>2.6</v>
      </c>
      <c r="Q14" s="30"/>
      <c r="R14" s="9">
        <v>3.2</v>
      </c>
      <c r="S14" s="9">
        <v>0.7</v>
      </c>
      <c r="T14" s="37">
        <v>0.2</v>
      </c>
      <c r="U14" s="37"/>
      <c r="V14" s="38" t="s">
        <v>51</v>
      </c>
    </row>
    <row r="15" spans="1:22" ht="18.75">
      <c r="A15" s="330" t="s">
        <v>33</v>
      </c>
      <c r="B15" s="331"/>
      <c r="C15" s="32"/>
      <c r="D15" s="32"/>
      <c r="E15" s="32"/>
      <c r="F15" s="29">
        <f>SUM(F12:F14)</f>
        <v>4.9</v>
      </c>
      <c r="G15" s="30"/>
      <c r="H15" s="31"/>
      <c r="I15" s="32"/>
      <c r="J15" s="32"/>
      <c r="K15" s="32"/>
      <c r="L15" s="42"/>
      <c r="M15" s="42"/>
      <c r="N15" s="32"/>
      <c r="O15" s="9">
        <f>S15+R15+P15</f>
        <v>18.4</v>
      </c>
      <c r="P15" s="9">
        <f>SUM(P12:P14)</f>
        <v>6.2</v>
      </c>
      <c r="Q15" s="30"/>
      <c r="R15" s="9">
        <f>SUM(R12:R14)</f>
        <v>9.2</v>
      </c>
      <c r="S15" s="9">
        <f>SUM(S12:S14)</f>
        <v>3</v>
      </c>
      <c r="T15" s="37">
        <f>SUM(T12:T14)</f>
        <v>0.8</v>
      </c>
      <c r="U15" s="37"/>
      <c r="V15" s="38"/>
    </row>
    <row r="16" spans="1:22" ht="18.75">
      <c r="A16" s="316" t="s">
        <v>24</v>
      </c>
      <c r="B16" s="317"/>
      <c r="C16" s="317"/>
      <c r="D16" s="317"/>
      <c r="E16" s="318"/>
      <c r="F16" s="32"/>
      <c r="G16" s="30"/>
      <c r="H16" s="30"/>
      <c r="I16" s="32"/>
      <c r="J16" s="32"/>
      <c r="K16" s="32"/>
      <c r="L16" s="32"/>
      <c r="M16" s="32"/>
      <c r="N16" s="42"/>
      <c r="O16" s="43"/>
      <c r="P16" s="43"/>
      <c r="Q16" s="43"/>
      <c r="R16" s="43"/>
      <c r="S16" s="43"/>
      <c r="T16" s="30"/>
      <c r="U16" s="30"/>
      <c r="V16" s="32"/>
    </row>
    <row r="17" spans="1:22" ht="18.75">
      <c r="A17" s="311" t="s">
        <v>35</v>
      </c>
      <c r="B17" s="312"/>
      <c r="C17" s="39">
        <v>1</v>
      </c>
      <c r="D17" s="39">
        <v>13</v>
      </c>
      <c r="E17" s="39">
        <v>58</v>
      </c>
      <c r="F17" s="41">
        <v>1.1</v>
      </c>
      <c r="G17" s="30" t="s">
        <v>26</v>
      </c>
      <c r="H17" s="31" t="s">
        <v>49</v>
      </c>
      <c r="I17" s="332" t="s">
        <v>44</v>
      </c>
      <c r="J17" s="333"/>
      <c r="K17" s="32" t="s">
        <v>29</v>
      </c>
      <c r="L17" s="32" t="s">
        <v>30</v>
      </c>
      <c r="M17" s="27" t="s">
        <v>42</v>
      </c>
      <c r="N17" s="32" t="s">
        <v>31</v>
      </c>
      <c r="O17" s="44">
        <f>P17+R17+S17</f>
        <v>5.5</v>
      </c>
      <c r="P17" s="44">
        <v>3.3</v>
      </c>
      <c r="Q17" s="44"/>
      <c r="R17" s="44">
        <v>1.1</v>
      </c>
      <c r="S17" s="44">
        <v>1.1</v>
      </c>
      <c r="T17" s="44"/>
      <c r="U17" s="44"/>
      <c r="V17" s="32" t="s">
        <v>50</v>
      </c>
    </row>
    <row r="18" spans="1:22" ht="18.75">
      <c r="A18" s="311" t="s">
        <v>35</v>
      </c>
      <c r="B18" s="312"/>
      <c r="C18" s="39">
        <v>2</v>
      </c>
      <c r="D18" s="39">
        <v>13</v>
      </c>
      <c r="E18" s="39">
        <v>59</v>
      </c>
      <c r="F18" s="41">
        <v>1.8</v>
      </c>
      <c r="G18" s="30" t="s">
        <v>26</v>
      </c>
      <c r="H18" s="31" t="s">
        <v>49</v>
      </c>
      <c r="I18" s="332" t="s">
        <v>44</v>
      </c>
      <c r="J18" s="333"/>
      <c r="K18" s="32" t="s">
        <v>29</v>
      </c>
      <c r="L18" s="32" t="s">
        <v>30</v>
      </c>
      <c r="M18" s="27" t="s">
        <v>42</v>
      </c>
      <c r="N18" s="32" t="s">
        <v>31</v>
      </c>
      <c r="O18" s="44">
        <f>P18+R18+S18</f>
        <v>9</v>
      </c>
      <c r="P18" s="44">
        <v>5.4</v>
      </c>
      <c r="Q18" s="44"/>
      <c r="R18" s="44">
        <v>1.8</v>
      </c>
      <c r="S18" s="44">
        <v>1.8</v>
      </c>
      <c r="T18" s="44"/>
      <c r="U18" s="44"/>
      <c r="V18" s="32" t="s">
        <v>50</v>
      </c>
    </row>
    <row r="19" spans="1:22" ht="18.75">
      <c r="A19" s="311" t="s">
        <v>32</v>
      </c>
      <c r="B19" s="312"/>
      <c r="C19" s="39">
        <v>3</v>
      </c>
      <c r="D19" s="39">
        <v>22</v>
      </c>
      <c r="E19" s="39">
        <v>11</v>
      </c>
      <c r="F19" s="41">
        <v>1.5</v>
      </c>
      <c r="G19" s="30" t="s">
        <v>26</v>
      </c>
      <c r="H19" s="31" t="s">
        <v>49</v>
      </c>
      <c r="I19" s="332" t="s">
        <v>44</v>
      </c>
      <c r="J19" s="333"/>
      <c r="K19" s="32" t="s">
        <v>29</v>
      </c>
      <c r="L19" s="32" t="s">
        <v>30</v>
      </c>
      <c r="M19" s="27" t="s">
        <v>42</v>
      </c>
      <c r="N19" s="32" t="s">
        <v>31</v>
      </c>
      <c r="O19" s="44">
        <f>P19+R19+S19</f>
        <v>7.5</v>
      </c>
      <c r="P19" s="44">
        <v>4.5</v>
      </c>
      <c r="Q19" s="44"/>
      <c r="R19" s="44">
        <v>1.5</v>
      </c>
      <c r="S19" s="44">
        <v>1.5</v>
      </c>
      <c r="T19" s="44"/>
      <c r="U19" s="44"/>
      <c r="V19" s="32" t="s">
        <v>50</v>
      </c>
    </row>
    <row r="20" spans="1:22" ht="18.75">
      <c r="A20" s="311" t="s">
        <v>25</v>
      </c>
      <c r="B20" s="312"/>
      <c r="C20" s="39">
        <v>4</v>
      </c>
      <c r="D20" s="39">
        <v>24</v>
      </c>
      <c r="E20" s="39">
        <v>30</v>
      </c>
      <c r="F20" s="41">
        <v>1.4</v>
      </c>
      <c r="G20" s="30" t="s">
        <v>26</v>
      </c>
      <c r="H20" s="31" t="s">
        <v>48</v>
      </c>
      <c r="I20" s="332" t="s">
        <v>44</v>
      </c>
      <c r="J20" s="333"/>
      <c r="K20" s="32" t="s">
        <v>29</v>
      </c>
      <c r="L20" s="32" t="s">
        <v>30</v>
      </c>
      <c r="M20" s="27" t="s">
        <v>42</v>
      </c>
      <c r="N20" s="32" t="s">
        <v>31</v>
      </c>
      <c r="O20" s="44">
        <f>P20+R20+S20</f>
        <v>7</v>
      </c>
      <c r="P20" s="44">
        <v>4.2</v>
      </c>
      <c r="Q20" s="44"/>
      <c r="R20" s="44">
        <v>1.4</v>
      </c>
      <c r="S20" s="44">
        <v>1.4</v>
      </c>
      <c r="T20" s="44"/>
      <c r="U20" s="44"/>
      <c r="V20" s="32" t="s">
        <v>50</v>
      </c>
    </row>
    <row r="21" spans="1:22" ht="18.75">
      <c r="A21" s="330" t="s">
        <v>33</v>
      </c>
      <c r="B21" s="331"/>
      <c r="C21" s="32"/>
      <c r="D21" s="32"/>
      <c r="E21" s="32"/>
      <c r="F21" s="29">
        <f>SUM(F17:F20)</f>
        <v>5.800000000000001</v>
      </c>
      <c r="G21" s="30"/>
      <c r="H21" s="31"/>
      <c r="I21" s="32"/>
      <c r="J21" s="32"/>
      <c r="K21" s="32"/>
      <c r="L21" s="32"/>
      <c r="M21" s="32"/>
      <c r="N21" s="32"/>
      <c r="O21" s="44">
        <f>SUM(O17:O20)</f>
        <v>29</v>
      </c>
      <c r="P21" s="44">
        <f>SUM(P17:P20)</f>
        <v>17.4</v>
      </c>
      <c r="Q21" s="44"/>
      <c r="R21" s="44">
        <f>SUM(R17:R20)</f>
        <v>5.800000000000001</v>
      </c>
      <c r="S21" s="44">
        <f>SUM(S17:S20)</f>
        <v>5.800000000000001</v>
      </c>
      <c r="T21" s="44"/>
      <c r="U21" s="44"/>
      <c r="V21" s="32" t="s">
        <v>50</v>
      </c>
    </row>
    <row r="22" spans="1:22" ht="18.75">
      <c r="A22" s="317" t="s">
        <v>45</v>
      </c>
      <c r="B22" s="317"/>
      <c r="C22" s="317"/>
      <c r="D22" s="317"/>
      <c r="E22" s="318"/>
      <c r="F22" s="29"/>
      <c r="G22" s="30"/>
      <c r="H22" s="31"/>
      <c r="I22" s="32"/>
      <c r="J22" s="32"/>
      <c r="K22" s="32"/>
      <c r="L22" s="32"/>
      <c r="M22" s="32"/>
      <c r="N22" s="32"/>
      <c r="O22" s="44"/>
      <c r="P22" s="44"/>
      <c r="Q22" s="44"/>
      <c r="R22" s="44"/>
      <c r="S22" s="44"/>
      <c r="T22" s="44"/>
      <c r="U22" s="44"/>
      <c r="V22" s="32"/>
    </row>
    <row r="23" spans="1:22" ht="18.75">
      <c r="A23" s="334" t="s">
        <v>46</v>
      </c>
      <c r="B23" s="312"/>
      <c r="C23" s="32">
        <v>1</v>
      </c>
      <c r="D23" s="32">
        <v>11</v>
      </c>
      <c r="E23" s="32">
        <v>27</v>
      </c>
      <c r="F23" s="29">
        <v>0.9</v>
      </c>
      <c r="G23" s="30" t="s">
        <v>26</v>
      </c>
      <c r="H23" s="31" t="s">
        <v>48</v>
      </c>
      <c r="I23" s="332" t="s">
        <v>44</v>
      </c>
      <c r="J23" s="333"/>
      <c r="K23" s="32" t="s">
        <v>29</v>
      </c>
      <c r="L23" s="32" t="s">
        <v>30</v>
      </c>
      <c r="M23" s="27" t="s">
        <v>42</v>
      </c>
      <c r="N23" s="32" t="s">
        <v>47</v>
      </c>
      <c r="O23" s="44">
        <f>P23+R23+S23</f>
        <v>4.5</v>
      </c>
      <c r="P23" s="44">
        <v>2.7</v>
      </c>
      <c r="Q23" s="44"/>
      <c r="R23" s="44">
        <v>0.9</v>
      </c>
      <c r="S23" s="44">
        <v>0.9</v>
      </c>
      <c r="T23" s="44"/>
      <c r="U23" s="44"/>
      <c r="V23" s="32" t="s">
        <v>50</v>
      </c>
    </row>
    <row r="24" spans="1:22" ht="18.75">
      <c r="A24" s="330" t="s">
        <v>33</v>
      </c>
      <c r="B24" s="331"/>
      <c r="C24" s="32"/>
      <c r="D24" s="32"/>
      <c r="E24" s="32"/>
      <c r="F24" s="29">
        <f>SUM(F23)</f>
        <v>0.9</v>
      </c>
      <c r="G24" s="30"/>
      <c r="H24" s="31"/>
      <c r="I24" s="32"/>
      <c r="J24" s="32"/>
      <c r="K24" s="32"/>
      <c r="L24" s="32"/>
      <c r="M24" s="32"/>
      <c r="N24" s="32"/>
      <c r="O24" s="44">
        <f>SUM(O23)</f>
        <v>4.5</v>
      </c>
      <c r="P24" s="44">
        <f>SUM(P23)</f>
        <v>2.7</v>
      </c>
      <c r="Q24" s="44"/>
      <c r="R24" s="44">
        <f>SUM(R23)</f>
        <v>0.9</v>
      </c>
      <c r="S24" s="44">
        <f>SUM(S23)</f>
        <v>0.9</v>
      </c>
      <c r="T24" s="44"/>
      <c r="U24" s="44"/>
      <c r="V24" s="32"/>
    </row>
    <row r="25" spans="1:23" ht="18.75">
      <c r="A25" s="336" t="s">
        <v>37</v>
      </c>
      <c r="B25" s="336"/>
      <c r="C25" s="336"/>
      <c r="D25" s="336"/>
      <c r="E25" s="337"/>
      <c r="F25" s="50">
        <f>F15+F21+F24</f>
        <v>11.600000000000001</v>
      </c>
      <c r="G25" s="51"/>
      <c r="H25" s="51"/>
      <c r="I25" s="51"/>
      <c r="J25" s="51"/>
      <c r="K25" s="51"/>
      <c r="L25" s="51"/>
      <c r="M25" s="51"/>
      <c r="N25" s="51"/>
      <c r="O25" s="52">
        <f>O15+O21+O24</f>
        <v>51.9</v>
      </c>
      <c r="P25" s="52">
        <f>P15+P21+P24</f>
        <v>26.299999999999997</v>
      </c>
      <c r="Q25" s="52"/>
      <c r="R25" s="52">
        <f>R15+R21+R24</f>
        <v>15.9</v>
      </c>
      <c r="S25" s="52">
        <f>S15+S21+S24</f>
        <v>9.700000000000001</v>
      </c>
      <c r="T25" s="52"/>
      <c r="U25" s="52"/>
      <c r="V25" s="51"/>
      <c r="W25" s="8"/>
    </row>
    <row r="26" spans="1:22" ht="18.75">
      <c r="A26" s="314"/>
      <c r="B26" s="314"/>
      <c r="C26" s="12"/>
      <c r="D26" s="12"/>
      <c r="E26" s="12"/>
      <c r="F26" s="22"/>
      <c r="G26" s="16"/>
      <c r="H26" s="16"/>
      <c r="I26" s="10"/>
      <c r="J26" s="10"/>
      <c r="K26" s="10"/>
      <c r="L26" s="10"/>
      <c r="M26" s="10"/>
      <c r="N26" s="10"/>
      <c r="O26" s="17"/>
      <c r="P26" s="17"/>
      <c r="Q26" s="17"/>
      <c r="R26" s="17"/>
      <c r="S26" s="17"/>
      <c r="T26" s="17"/>
      <c r="U26" s="17"/>
      <c r="V26" s="10"/>
    </row>
    <row r="27" spans="1:22" ht="18.75">
      <c r="A27" s="303"/>
      <c r="B27" s="303"/>
      <c r="C27" s="303"/>
      <c r="D27" s="303"/>
      <c r="E27" s="303"/>
      <c r="F27" s="17"/>
      <c r="G27" s="16"/>
      <c r="H27" s="16"/>
      <c r="I27" s="10"/>
      <c r="J27" s="10"/>
      <c r="K27" s="10"/>
      <c r="L27" s="10"/>
      <c r="M27" s="10"/>
      <c r="N27" s="10"/>
      <c r="O27" s="17"/>
      <c r="P27" s="17"/>
      <c r="Q27" s="17"/>
      <c r="R27" s="17"/>
      <c r="S27" s="17"/>
      <c r="T27" s="17"/>
      <c r="U27" s="17"/>
      <c r="V27" s="10"/>
    </row>
    <row r="28" spans="1:22" ht="18.75">
      <c r="A28" s="304"/>
      <c r="B28" s="304"/>
      <c r="C28" s="18"/>
      <c r="D28" s="18"/>
      <c r="E28" s="18"/>
      <c r="F28" s="19"/>
      <c r="G28" s="16"/>
      <c r="H28" s="21"/>
      <c r="I28" s="315"/>
      <c r="J28" s="315"/>
      <c r="K28" s="10"/>
      <c r="L28" s="10"/>
      <c r="M28" s="10"/>
      <c r="N28" s="10"/>
      <c r="O28" s="17"/>
      <c r="P28" s="17"/>
      <c r="Q28" s="17"/>
      <c r="R28" s="17"/>
      <c r="S28" s="17"/>
      <c r="T28" s="17"/>
      <c r="U28" s="17"/>
      <c r="V28" s="10"/>
    </row>
    <row r="29" spans="1:22" ht="18.75">
      <c r="A29" s="304"/>
      <c r="B29" s="304"/>
      <c r="C29" s="18"/>
      <c r="D29" s="18"/>
      <c r="E29" s="18"/>
      <c r="F29" s="19"/>
      <c r="G29" s="16"/>
      <c r="H29" s="21"/>
      <c r="I29" s="315"/>
      <c r="J29" s="315"/>
      <c r="K29" s="10"/>
      <c r="L29" s="10"/>
      <c r="M29" s="10"/>
      <c r="N29" s="10"/>
      <c r="O29" s="17"/>
      <c r="P29" s="17"/>
      <c r="Q29" s="17"/>
      <c r="R29" s="17"/>
      <c r="S29" s="17"/>
      <c r="T29" s="17"/>
      <c r="U29" s="17"/>
      <c r="V29" s="10"/>
    </row>
    <row r="30" spans="1:22" ht="18.75">
      <c r="A30" s="304"/>
      <c r="B30" s="304"/>
      <c r="C30" s="18"/>
      <c r="D30" s="18"/>
      <c r="E30" s="18"/>
      <c r="F30" s="19"/>
      <c r="G30" s="16"/>
      <c r="H30" s="21"/>
      <c r="I30" s="315"/>
      <c r="J30" s="315"/>
      <c r="K30" s="10"/>
      <c r="L30" s="10"/>
      <c r="M30" s="10"/>
      <c r="N30" s="10"/>
      <c r="O30" s="17"/>
      <c r="P30" s="17"/>
      <c r="Q30" s="17"/>
      <c r="R30" s="17"/>
      <c r="S30" s="17"/>
      <c r="T30" s="17"/>
      <c r="U30" s="17"/>
      <c r="V30" s="10"/>
    </row>
    <row r="31" spans="1:22" ht="18.75">
      <c r="A31" s="314"/>
      <c r="B31" s="314"/>
      <c r="C31" s="10"/>
      <c r="D31" s="10"/>
      <c r="E31" s="10"/>
      <c r="F31" s="22"/>
      <c r="G31" s="16"/>
      <c r="H31" s="16"/>
      <c r="I31" s="10"/>
      <c r="J31" s="10"/>
      <c r="K31" s="10"/>
      <c r="L31" s="10"/>
      <c r="M31" s="10"/>
      <c r="N31" s="10"/>
      <c r="O31" s="17"/>
      <c r="P31" s="17"/>
      <c r="Q31" s="17"/>
      <c r="R31" s="17"/>
      <c r="S31" s="17"/>
      <c r="T31" s="17"/>
      <c r="U31" s="17"/>
      <c r="V31" s="10"/>
    </row>
    <row r="32" spans="1:22" ht="18.75">
      <c r="A32" s="303"/>
      <c r="B32" s="303"/>
      <c r="C32" s="303"/>
      <c r="D32" s="303"/>
      <c r="E32" s="303"/>
      <c r="F32" s="17"/>
      <c r="G32" s="16"/>
      <c r="H32" s="16"/>
      <c r="I32" s="10"/>
      <c r="J32" s="10"/>
      <c r="K32" s="10"/>
      <c r="L32" s="10"/>
      <c r="M32" s="10"/>
      <c r="N32" s="10"/>
      <c r="O32" s="17"/>
      <c r="P32" s="17"/>
      <c r="Q32" s="17"/>
      <c r="R32" s="17"/>
      <c r="S32" s="17"/>
      <c r="T32" s="17"/>
      <c r="U32" s="17"/>
      <c r="V32" s="10"/>
    </row>
    <row r="33" spans="1:22" ht="18.75">
      <c r="A33" s="304"/>
      <c r="B33" s="304"/>
      <c r="C33" s="18"/>
      <c r="D33" s="18"/>
      <c r="E33" s="18"/>
      <c r="F33" s="19"/>
      <c r="G33" s="16"/>
      <c r="H33" s="21"/>
      <c r="I33" s="315"/>
      <c r="J33" s="315"/>
      <c r="K33" s="10"/>
      <c r="L33" s="10"/>
      <c r="M33" s="10"/>
      <c r="N33" s="10"/>
      <c r="O33" s="17"/>
      <c r="P33" s="17"/>
      <c r="Q33" s="17"/>
      <c r="R33" s="17"/>
      <c r="S33" s="17"/>
      <c r="T33" s="17"/>
      <c r="U33" s="17"/>
      <c r="V33" s="10"/>
    </row>
    <row r="34" spans="1:22" ht="18.75">
      <c r="A34" s="304"/>
      <c r="B34" s="304"/>
      <c r="C34" s="18"/>
      <c r="D34" s="18"/>
      <c r="E34" s="18"/>
      <c r="F34" s="19"/>
      <c r="G34" s="16"/>
      <c r="H34" s="21"/>
      <c r="I34" s="315"/>
      <c r="J34" s="315"/>
      <c r="K34" s="10"/>
      <c r="L34" s="10"/>
      <c r="M34" s="10"/>
      <c r="N34" s="10"/>
      <c r="O34" s="17"/>
      <c r="P34" s="17"/>
      <c r="Q34" s="17"/>
      <c r="R34" s="17"/>
      <c r="S34" s="17"/>
      <c r="T34" s="17"/>
      <c r="U34" s="17"/>
      <c r="V34" s="10"/>
    </row>
    <row r="35" spans="1:22" ht="18.75">
      <c r="A35" s="304"/>
      <c r="B35" s="304"/>
      <c r="C35" s="18"/>
      <c r="D35" s="18"/>
      <c r="E35" s="18"/>
      <c r="F35" s="19"/>
      <c r="G35" s="16"/>
      <c r="H35" s="21"/>
      <c r="I35" s="315"/>
      <c r="J35" s="315"/>
      <c r="K35" s="10"/>
      <c r="L35" s="10"/>
      <c r="M35" s="10"/>
      <c r="N35" s="10"/>
      <c r="O35" s="17"/>
      <c r="P35" s="17"/>
      <c r="Q35" s="17"/>
      <c r="R35" s="17"/>
      <c r="S35" s="17"/>
      <c r="T35" s="17"/>
      <c r="U35" s="17"/>
      <c r="V35" s="10"/>
    </row>
    <row r="36" spans="1:22" ht="18.75">
      <c r="A36" s="304"/>
      <c r="B36" s="304"/>
      <c r="C36" s="18"/>
      <c r="D36" s="18"/>
      <c r="E36" s="18"/>
      <c r="F36" s="19"/>
      <c r="G36" s="16"/>
      <c r="H36" s="21"/>
      <c r="I36" s="315"/>
      <c r="J36" s="315"/>
      <c r="K36" s="10"/>
      <c r="L36" s="10"/>
      <c r="M36" s="10"/>
      <c r="N36" s="10"/>
      <c r="O36" s="17"/>
      <c r="P36" s="17"/>
      <c r="Q36" s="17"/>
      <c r="R36" s="17"/>
      <c r="S36" s="17"/>
      <c r="T36" s="17"/>
      <c r="U36" s="17"/>
      <c r="V36" s="10"/>
    </row>
    <row r="37" spans="1:22" ht="18.75">
      <c r="A37" s="314"/>
      <c r="B37" s="314"/>
      <c r="C37" s="10"/>
      <c r="D37" s="10"/>
      <c r="E37" s="10"/>
      <c r="F37" s="22"/>
      <c r="G37" s="16"/>
      <c r="H37" s="16"/>
      <c r="I37" s="10"/>
      <c r="J37" s="10"/>
      <c r="K37" s="10"/>
      <c r="L37" s="10"/>
      <c r="M37" s="10"/>
      <c r="N37" s="10"/>
      <c r="O37" s="17"/>
      <c r="P37" s="17"/>
      <c r="Q37" s="17"/>
      <c r="R37" s="17"/>
      <c r="S37" s="17"/>
      <c r="T37" s="17"/>
      <c r="U37" s="17"/>
      <c r="V37" s="10"/>
    </row>
    <row r="38" spans="1:22" ht="18.75">
      <c r="A38" s="303"/>
      <c r="B38" s="303"/>
      <c r="C38" s="303"/>
      <c r="D38" s="303"/>
      <c r="E38" s="303"/>
      <c r="F38" s="17"/>
      <c r="G38" s="16"/>
      <c r="H38" s="16"/>
      <c r="I38" s="10"/>
      <c r="J38" s="10"/>
      <c r="K38" s="10"/>
      <c r="L38" s="10"/>
      <c r="M38" s="10"/>
      <c r="N38" s="10"/>
      <c r="O38" s="17"/>
      <c r="P38" s="17"/>
      <c r="Q38" s="17"/>
      <c r="R38" s="17"/>
      <c r="S38" s="17"/>
      <c r="T38" s="17"/>
      <c r="U38" s="17"/>
      <c r="V38" s="10"/>
    </row>
    <row r="39" spans="1:22" ht="18.75">
      <c r="A39" s="304"/>
      <c r="B39" s="304"/>
      <c r="C39" s="18"/>
      <c r="D39" s="18"/>
      <c r="E39" s="18"/>
      <c r="F39" s="19"/>
      <c r="G39" s="20"/>
      <c r="H39" s="21"/>
      <c r="I39" s="315"/>
      <c r="J39" s="315"/>
      <c r="K39" s="10"/>
      <c r="L39" s="10"/>
      <c r="M39" s="10"/>
      <c r="N39" s="10"/>
      <c r="O39" s="17"/>
      <c r="P39" s="17"/>
      <c r="Q39" s="17"/>
      <c r="R39" s="17"/>
      <c r="S39" s="17"/>
      <c r="T39" s="17"/>
      <c r="U39" s="17"/>
      <c r="V39" s="10"/>
    </row>
    <row r="40" spans="1:22" ht="18.75">
      <c r="A40" s="314"/>
      <c r="B40" s="314"/>
      <c r="C40" s="10"/>
      <c r="D40" s="10"/>
      <c r="E40" s="10"/>
      <c r="F40" s="22"/>
      <c r="G40" s="16"/>
      <c r="H40" s="16"/>
      <c r="I40" s="10"/>
      <c r="J40" s="10"/>
      <c r="K40" s="10"/>
      <c r="L40" s="10"/>
      <c r="M40" s="10"/>
      <c r="N40" s="10"/>
      <c r="O40" s="17"/>
      <c r="P40" s="17"/>
      <c r="Q40" s="17"/>
      <c r="R40" s="17"/>
      <c r="S40" s="17"/>
      <c r="T40" s="17"/>
      <c r="U40" s="17"/>
      <c r="V40" s="10"/>
    </row>
    <row r="41" spans="1:22" ht="23.25">
      <c r="A41" s="335"/>
      <c r="B41" s="335"/>
      <c r="C41" s="335"/>
      <c r="D41" s="335"/>
      <c r="E41" s="335"/>
      <c r="F41" s="23"/>
      <c r="G41" s="24"/>
      <c r="H41" s="24"/>
      <c r="I41" s="24"/>
      <c r="J41" s="24"/>
      <c r="K41" s="24"/>
      <c r="L41" s="24"/>
      <c r="M41" s="24"/>
      <c r="N41" s="24"/>
      <c r="O41" s="25"/>
      <c r="P41" s="25"/>
      <c r="Q41" s="25"/>
      <c r="R41" s="25"/>
      <c r="S41" s="25"/>
      <c r="T41" s="25"/>
      <c r="U41" s="25"/>
      <c r="V41" s="24"/>
    </row>
    <row r="42" spans="1:22" ht="23.25">
      <c r="A42" s="313"/>
      <c r="B42" s="313"/>
      <c r="C42" s="313"/>
      <c r="D42" s="313"/>
      <c r="E42" s="313"/>
      <c r="F42" s="26"/>
      <c r="G42" s="1"/>
      <c r="H42" s="1"/>
      <c r="I42" s="1"/>
      <c r="J42" s="1"/>
      <c r="K42" s="1"/>
      <c r="L42" s="1"/>
      <c r="M42" s="1"/>
      <c r="N42" s="1"/>
      <c r="O42" s="5"/>
      <c r="P42" s="5"/>
      <c r="Q42" s="5"/>
      <c r="R42" s="5"/>
      <c r="S42" s="5"/>
      <c r="T42" s="5"/>
      <c r="U42" s="5"/>
      <c r="V42" s="1"/>
    </row>
    <row r="43" spans="1:72" ht="15">
      <c r="A43" s="1"/>
      <c r="B43" s="1"/>
      <c r="C43" s="1"/>
      <c r="D43" s="1"/>
      <c r="E43" s="1"/>
      <c r="F43" s="5"/>
      <c r="G43" s="1"/>
      <c r="H43" s="1"/>
      <c r="I43" s="1"/>
      <c r="J43" s="1"/>
      <c r="K43" s="1"/>
      <c r="L43" s="1"/>
      <c r="M43" s="1"/>
      <c r="N43" s="1"/>
      <c r="O43" s="5"/>
      <c r="P43" s="5"/>
      <c r="Q43" s="5"/>
      <c r="R43" s="5"/>
      <c r="S43" s="5"/>
      <c r="T43" s="5"/>
      <c r="U43" s="5"/>
      <c r="V43" s="1"/>
      <c r="W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205" s="3" customFormat="1" ht="18.75">
      <c r="A44" s="303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</row>
    <row r="45" spans="1:22" s="4" customFormat="1" ht="18.75">
      <c r="A45" s="303"/>
      <c r="B45" s="303"/>
      <c r="C45" s="303"/>
      <c r="D45" s="30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4" customFormat="1" ht="18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4" customFormat="1" ht="18.75">
      <c r="A47" s="303"/>
      <c r="B47" s="303"/>
      <c r="C47" s="303"/>
      <c r="D47" s="303"/>
      <c r="E47" s="303"/>
      <c r="F47" s="303"/>
      <c r="G47" s="303"/>
      <c r="H47" s="303"/>
      <c r="I47" s="12"/>
      <c r="J47" s="303"/>
      <c r="K47" s="303"/>
      <c r="L47" s="303"/>
      <c r="M47" s="12"/>
      <c r="N47" s="12"/>
      <c r="O47" s="303"/>
      <c r="P47" s="303"/>
      <c r="Q47" s="303"/>
      <c r="R47" s="303"/>
      <c r="S47" s="303"/>
      <c r="T47" s="303"/>
      <c r="U47" s="303"/>
      <c r="V47" s="303"/>
    </row>
    <row r="48" spans="1:22" s="2" customFormat="1" ht="18.75">
      <c r="A48" s="302"/>
      <c r="B48" s="302"/>
      <c r="C48" s="16"/>
      <c r="D48" s="302"/>
      <c r="E48" s="302"/>
      <c r="F48" s="302"/>
      <c r="G48" s="302"/>
      <c r="H48" s="302"/>
      <c r="I48" s="16"/>
      <c r="J48" s="12"/>
      <c r="K48" s="16"/>
      <c r="L48" s="16"/>
      <c r="M48" s="16"/>
      <c r="N48" s="16"/>
      <c r="O48" s="16"/>
      <c r="P48" s="302"/>
      <c r="Q48" s="302"/>
      <c r="R48" s="302"/>
      <c r="S48" s="302"/>
      <c r="T48" s="302"/>
      <c r="U48" s="17"/>
      <c r="V48" s="12"/>
    </row>
    <row r="49" spans="1:22" s="2" customFormat="1" ht="18.75">
      <c r="A49" s="302"/>
      <c r="B49" s="302"/>
      <c r="C49" s="302"/>
      <c r="D49" s="302"/>
      <c r="E49" s="302"/>
      <c r="F49" s="302"/>
      <c r="G49" s="302"/>
      <c r="H49" s="302"/>
      <c r="I49" s="16"/>
      <c r="J49" s="21"/>
      <c r="K49" s="45"/>
      <c r="L49" s="16"/>
      <c r="M49" s="16"/>
      <c r="N49" s="16"/>
      <c r="O49" s="16"/>
      <c r="P49" s="14"/>
      <c r="Q49" s="14"/>
      <c r="R49" s="14"/>
      <c r="S49" s="306"/>
      <c r="T49" s="302"/>
      <c r="U49" s="45"/>
      <c r="V49" s="16"/>
    </row>
    <row r="50" spans="1:22" s="2" customFormat="1" ht="18.75">
      <c r="A50" s="302"/>
      <c r="B50" s="302"/>
      <c r="C50" s="302"/>
      <c r="D50" s="302"/>
      <c r="E50" s="302"/>
      <c r="F50" s="302"/>
      <c r="G50" s="302"/>
      <c r="H50" s="302"/>
      <c r="I50" s="16"/>
      <c r="J50" s="21"/>
      <c r="K50" s="45"/>
      <c r="L50" s="16"/>
      <c r="M50" s="16"/>
      <c r="N50" s="16"/>
      <c r="O50" s="16"/>
      <c r="P50" s="14"/>
      <c r="Q50" s="14"/>
      <c r="R50" s="14"/>
      <c r="S50" s="302"/>
      <c r="T50" s="302"/>
      <c r="U50" s="17"/>
      <c r="V50" s="16"/>
    </row>
    <row r="51" spans="1:22" s="2" customFormat="1" ht="18.75">
      <c r="A51" s="16"/>
      <c r="B51" s="15"/>
      <c r="C51" s="46"/>
      <c r="D51" s="11"/>
      <c r="E51" s="306"/>
      <c r="F51" s="302"/>
      <c r="G51" s="302"/>
      <c r="H51" s="302"/>
      <c r="I51" s="16"/>
      <c r="J51" s="11"/>
      <c r="K51" s="11"/>
      <c r="L51" s="11"/>
      <c r="M51" s="16"/>
      <c r="N51" s="16"/>
      <c r="O51" s="16"/>
      <c r="P51" s="14"/>
      <c r="Q51" s="14"/>
      <c r="R51" s="14"/>
      <c r="S51" s="302"/>
      <c r="T51" s="302"/>
      <c r="U51" s="17"/>
      <c r="V51" s="16"/>
    </row>
    <row r="52" spans="1:22" s="2" customFormat="1" ht="18.75">
      <c r="A52" s="16"/>
      <c r="B52" s="14"/>
      <c r="C52" s="16"/>
      <c r="D52" s="16"/>
      <c r="E52" s="302"/>
      <c r="F52" s="302"/>
      <c r="G52" s="302"/>
      <c r="H52" s="302"/>
      <c r="I52" s="16"/>
      <c r="J52" s="16"/>
      <c r="K52" s="16"/>
      <c r="L52" s="16"/>
      <c r="M52" s="16"/>
      <c r="N52" s="16"/>
      <c r="O52" s="16"/>
      <c r="P52" s="14"/>
      <c r="Q52" s="14"/>
      <c r="R52" s="14"/>
      <c r="S52" s="302"/>
      <c r="T52" s="302"/>
      <c r="U52" s="17"/>
      <c r="V52" s="16"/>
    </row>
    <row r="53" spans="1:22" s="2" customFormat="1" ht="18.75">
      <c r="A53" s="16"/>
      <c r="B53" s="14"/>
      <c r="C53" s="45"/>
      <c r="D53" s="16"/>
      <c r="E53" s="306"/>
      <c r="F53" s="302"/>
      <c r="G53" s="302"/>
      <c r="H53" s="302"/>
      <c r="I53" s="16"/>
      <c r="J53" s="303"/>
      <c r="K53" s="303"/>
      <c r="L53" s="303"/>
      <c r="M53" s="303"/>
      <c r="N53" s="303"/>
      <c r="O53" s="16"/>
      <c r="P53" s="14"/>
      <c r="Q53" s="14"/>
      <c r="R53" s="14"/>
      <c r="S53" s="302"/>
      <c r="T53" s="302"/>
      <c r="U53" s="17"/>
      <c r="V53" s="16"/>
    </row>
    <row r="54" spans="1:22" s="2" customFormat="1" ht="18.75">
      <c r="A54" s="16"/>
      <c r="B54" s="14"/>
      <c r="C54" s="16"/>
      <c r="D54" s="16"/>
      <c r="E54" s="302"/>
      <c r="F54" s="302"/>
      <c r="G54" s="302"/>
      <c r="H54" s="302"/>
      <c r="I54" s="16"/>
      <c r="J54" s="302"/>
      <c r="K54" s="302"/>
      <c r="L54" s="302"/>
      <c r="M54" s="16"/>
      <c r="N54" s="16"/>
      <c r="O54" s="16"/>
      <c r="P54" s="14"/>
      <c r="Q54" s="14"/>
      <c r="R54" s="14"/>
      <c r="S54" s="302"/>
      <c r="T54" s="302"/>
      <c r="U54" s="17"/>
      <c r="V54" s="16"/>
    </row>
    <row r="55" spans="1:22" s="2" customFormat="1" ht="18.75">
      <c r="A55" s="16"/>
      <c r="B55" s="14"/>
      <c r="C55" s="16"/>
      <c r="D55" s="16"/>
      <c r="E55" s="302"/>
      <c r="F55" s="302"/>
      <c r="G55" s="302"/>
      <c r="H55" s="302"/>
      <c r="I55" s="16"/>
      <c r="J55" s="304"/>
      <c r="K55" s="304"/>
      <c r="L55" s="304"/>
      <c r="M55" s="16"/>
      <c r="N55" s="16"/>
      <c r="O55" s="16"/>
      <c r="P55" s="14"/>
      <c r="Q55" s="14"/>
      <c r="R55" s="14"/>
      <c r="S55" s="302"/>
      <c r="T55" s="302"/>
      <c r="U55" s="17"/>
      <c r="V55" s="16"/>
    </row>
    <row r="56" spans="1:22" s="2" customFormat="1" ht="18.75">
      <c r="A56" s="16"/>
      <c r="B56" s="15"/>
      <c r="C56" s="46"/>
      <c r="D56" s="11"/>
      <c r="E56" s="306"/>
      <c r="F56" s="302"/>
      <c r="G56" s="302"/>
      <c r="H56" s="302"/>
      <c r="I56" s="16"/>
      <c r="J56" s="304"/>
      <c r="K56" s="304"/>
      <c r="L56" s="304"/>
      <c r="M56" s="45"/>
      <c r="N56" s="16"/>
      <c r="O56" s="16"/>
      <c r="P56" s="303"/>
      <c r="Q56" s="303"/>
      <c r="R56" s="303"/>
      <c r="S56" s="305"/>
      <c r="T56" s="303"/>
      <c r="U56" s="11"/>
      <c r="V56" s="16"/>
    </row>
    <row r="57" spans="1:22" s="2" customFormat="1" ht="18.75">
      <c r="A57" s="16"/>
      <c r="B57" s="14"/>
      <c r="C57" s="45"/>
      <c r="D57" s="16"/>
      <c r="E57" s="306"/>
      <c r="F57" s="302"/>
      <c r="G57" s="302"/>
      <c r="H57" s="302"/>
      <c r="I57" s="16"/>
      <c r="J57" s="304"/>
      <c r="K57" s="304"/>
      <c r="L57" s="304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2" customFormat="1" ht="18.75">
      <c r="A58" s="16"/>
      <c r="B58" s="14"/>
      <c r="C58" s="16"/>
      <c r="D58" s="16"/>
      <c r="E58" s="308"/>
      <c r="F58" s="309"/>
      <c r="G58" s="302"/>
      <c r="H58" s="302"/>
      <c r="I58" s="16"/>
      <c r="J58" s="304"/>
      <c r="K58" s="304"/>
      <c r="L58" s="304"/>
      <c r="M58" s="16"/>
      <c r="N58" s="16"/>
      <c r="O58" s="16"/>
      <c r="P58" s="303"/>
      <c r="Q58" s="303"/>
      <c r="R58" s="303"/>
      <c r="S58" s="303"/>
      <c r="T58" s="303"/>
      <c r="U58" s="303"/>
      <c r="V58" s="13"/>
    </row>
    <row r="59" spans="1:22" s="2" customFormat="1" ht="18.75">
      <c r="A59" s="16"/>
      <c r="B59" s="14"/>
      <c r="C59" s="16"/>
      <c r="D59" s="16"/>
      <c r="E59" s="306"/>
      <c r="F59" s="302"/>
      <c r="G59" s="302"/>
      <c r="H59" s="302"/>
      <c r="I59" s="16"/>
      <c r="J59" s="303"/>
      <c r="K59" s="303"/>
      <c r="L59" s="303"/>
      <c r="M59" s="46"/>
      <c r="N59" s="11"/>
      <c r="O59" s="16"/>
      <c r="P59" s="302"/>
      <c r="Q59" s="302"/>
      <c r="R59" s="302"/>
      <c r="S59" s="302"/>
      <c r="T59" s="302"/>
      <c r="U59" s="17"/>
      <c r="V59" s="16"/>
    </row>
    <row r="60" spans="1:32" s="2" customFormat="1" ht="18.75">
      <c r="A60" s="16"/>
      <c r="B60" s="15"/>
      <c r="C60" s="11"/>
      <c r="D60" s="11"/>
      <c r="E60" s="305"/>
      <c r="F60" s="303"/>
      <c r="G60" s="303"/>
      <c r="H60" s="303"/>
      <c r="I60" s="16"/>
      <c r="J60" s="16"/>
      <c r="K60" s="16"/>
      <c r="L60" s="16"/>
      <c r="M60" s="16"/>
      <c r="N60" s="16"/>
      <c r="O60" s="16"/>
      <c r="P60" s="302"/>
      <c r="Q60" s="302"/>
      <c r="R60" s="302"/>
      <c r="S60" s="306"/>
      <c r="T60" s="302"/>
      <c r="U60" s="16"/>
      <c r="V60" s="16"/>
      <c r="AB60" s="6"/>
      <c r="AC60" s="6"/>
      <c r="AD60" s="6"/>
      <c r="AE60" s="6"/>
      <c r="AF60" s="6"/>
    </row>
    <row r="61" spans="1:31" s="2" customFormat="1" ht="18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302"/>
      <c r="Q61" s="302"/>
      <c r="R61" s="302"/>
      <c r="S61" s="302"/>
      <c r="T61" s="302"/>
      <c r="U61" s="16"/>
      <c r="V61" s="16"/>
      <c r="Z61" s="310"/>
      <c r="AA61" s="310"/>
      <c r="AB61" s="310"/>
      <c r="AC61" s="310"/>
      <c r="AD61" s="310"/>
      <c r="AE61" s="5"/>
    </row>
    <row r="62" spans="1:30" s="2" customFormat="1" ht="18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303"/>
      <c r="Q62" s="303"/>
      <c r="R62" s="303"/>
      <c r="S62" s="305"/>
      <c r="T62" s="303"/>
      <c r="U62" s="11"/>
      <c r="V62" s="16"/>
      <c r="Z62" s="310"/>
      <c r="AA62" s="310"/>
      <c r="AB62" s="310"/>
      <c r="AC62" s="310"/>
      <c r="AD62" s="310"/>
    </row>
    <row r="63" spans="1:30" s="2" customFormat="1" ht="18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Z63" s="310"/>
      <c r="AA63" s="310"/>
      <c r="AB63" s="310"/>
      <c r="AC63" s="310"/>
      <c r="AD63" s="310"/>
    </row>
    <row r="64" spans="1:22" s="2" customFormat="1" ht="18.75">
      <c r="A64" s="303"/>
      <c r="B64" s="303"/>
      <c r="C64" s="303"/>
      <c r="D64" s="303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30" s="2" customFormat="1" ht="18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303"/>
      <c r="Q65" s="303"/>
      <c r="R65" s="303"/>
      <c r="S65" s="303"/>
      <c r="T65" s="303"/>
      <c r="U65" s="303"/>
      <c r="V65" s="16"/>
      <c r="Z65" s="307"/>
      <c r="AA65" s="307"/>
      <c r="AB65" s="307"/>
      <c r="AC65" s="310"/>
      <c r="AD65" s="310"/>
    </row>
    <row r="66" spans="1:22" s="2" customFormat="1" ht="18.75">
      <c r="A66" s="303"/>
      <c r="B66" s="303"/>
      <c r="C66" s="303"/>
      <c r="D66" s="303"/>
      <c r="E66" s="303"/>
      <c r="F66" s="303"/>
      <c r="G66" s="303"/>
      <c r="H66" s="303"/>
      <c r="I66" s="16"/>
      <c r="J66" s="16"/>
      <c r="K66" s="16"/>
      <c r="L66" s="303"/>
      <c r="M66" s="303"/>
      <c r="N66" s="303"/>
      <c r="O66" s="12"/>
      <c r="P66" s="303"/>
      <c r="Q66" s="303"/>
      <c r="R66" s="303"/>
      <c r="S66" s="303"/>
      <c r="T66" s="303"/>
      <c r="U66" s="303"/>
      <c r="V66" s="13"/>
    </row>
    <row r="67" spans="1:32" ht="18.75">
      <c r="A67" s="302"/>
      <c r="B67" s="302"/>
      <c r="C67" s="16"/>
      <c r="D67" s="302"/>
      <c r="E67" s="302"/>
      <c r="F67" s="302"/>
      <c r="G67" s="302"/>
      <c r="H67" s="302"/>
      <c r="I67" s="10"/>
      <c r="J67" s="10"/>
      <c r="K67" s="10"/>
      <c r="L67" s="12"/>
      <c r="M67" s="16"/>
      <c r="N67" s="16"/>
      <c r="O67" s="16"/>
      <c r="P67" s="302"/>
      <c r="Q67" s="302"/>
      <c r="R67" s="302"/>
      <c r="S67" s="302"/>
      <c r="T67" s="302"/>
      <c r="U67" s="17"/>
      <c r="V67" s="12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302"/>
      <c r="B68" s="302"/>
      <c r="C68" s="302"/>
      <c r="D68" s="302"/>
      <c r="E68" s="302"/>
      <c r="F68" s="302"/>
      <c r="G68" s="302"/>
      <c r="H68" s="302"/>
      <c r="I68" s="10"/>
      <c r="J68" s="10"/>
      <c r="K68" s="10"/>
      <c r="L68" s="21"/>
      <c r="M68" s="45"/>
      <c r="N68" s="16"/>
      <c r="O68" s="16"/>
      <c r="P68" s="14"/>
      <c r="Q68" s="14"/>
      <c r="R68" s="14"/>
      <c r="S68" s="306"/>
      <c r="T68" s="302"/>
      <c r="U68" s="45"/>
      <c r="V68" s="16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302"/>
      <c r="B69" s="302"/>
      <c r="C69" s="302"/>
      <c r="D69" s="302"/>
      <c r="E69" s="302"/>
      <c r="F69" s="302"/>
      <c r="G69" s="302"/>
      <c r="H69" s="302"/>
      <c r="I69" s="10"/>
      <c r="J69" s="10"/>
      <c r="K69" s="10"/>
      <c r="L69" s="21"/>
      <c r="M69" s="45"/>
      <c r="N69" s="16"/>
      <c r="O69" s="16"/>
      <c r="P69" s="14"/>
      <c r="Q69" s="14"/>
      <c r="R69" s="14"/>
      <c r="S69" s="302"/>
      <c r="T69" s="302"/>
      <c r="U69" s="17"/>
      <c r="V69" s="16"/>
      <c r="Y69" s="1"/>
      <c r="Z69" s="1"/>
      <c r="AA69" s="1"/>
      <c r="AB69" s="1"/>
      <c r="AC69" s="1"/>
      <c r="AD69" s="1"/>
      <c r="AE69" s="1"/>
      <c r="AF69" s="1"/>
    </row>
    <row r="70" spans="1:22" ht="18.75">
      <c r="A70" s="16"/>
      <c r="B70" s="15"/>
      <c r="C70" s="46"/>
      <c r="D70" s="16"/>
      <c r="E70" s="16"/>
      <c r="F70" s="16"/>
      <c r="G70" s="16"/>
      <c r="H70" s="16"/>
      <c r="I70" s="10"/>
      <c r="J70" s="10"/>
      <c r="K70" s="10"/>
      <c r="L70" s="11"/>
      <c r="M70" s="46"/>
      <c r="N70" s="11"/>
      <c r="O70" s="16"/>
      <c r="P70" s="14"/>
      <c r="Q70" s="14"/>
      <c r="R70" s="14"/>
      <c r="S70" s="302"/>
      <c r="T70" s="302"/>
      <c r="U70" s="17"/>
      <c r="V70" s="16"/>
    </row>
    <row r="71" spans="1:22" ht="18.75">
      <c r="A71" s="16"/>
      <c r="B71" s="14"/>
      <c r="C71" s="45"/>
      <c r="D71" s="16"/>
      <c r="E71" s="16"/>
      <c r="F71" s="16"/>
      <c r="G71" s="16"/>
      <c r="H71" s="16"/>
      <c r="I71" s="10"/>
      <c r="J71" s="10"/>
      <c r="K71" s="10"/>
      <c r="L71" s="16"/>
      <c r="M71" s="16"/>
      <c r="N71" s="16"/>
      <c r="O71" s="16"/>
      <c r="P71" s="14"/>
      <c r="Q71" s="14"/>
      <c r="R71" s="14"/>
      <c r="S71" s="302"/>
      <c r="T71" s="302"/>
      <c r="U71" s="17"/>
      <c r="V71" s="16"/>
    </row>
    <row r="72" spans="1:22" ht="18.75">
      <c r="A72" s="16"/>
      <c r="B72" s="14"/>
      <c r="C72" s="45"/>
      <c r="D72" s="16"/>
      <c r="E72" s="16"/>
      <c r="F72" s="16"/>
      <c r="G72" s="16"/>
      <c r="H72" s="16"/>
      <c r="I72" s="10"/>
      <c r="J72" s="10"/>
      <c r="K72" s="10"/>
      <c r="L72" s="16"/>
      <c r="M72" s="14"/>
      <c r="N72" s="16"/>
      <c r="O72" s="16"/>
      <c r="P72" s="14"/>
      <c r="Q72" s="14"/>
      <c r="R72" s="14"/>
      <c r="S72" s="302"/>
      <c r="T72" s="302"/>
      <c r="U72" s="17"/>
      <c r="V72" s="16"/>
    </row>
    <row r="73" spans="1:22" ht="18.75">
      <c r="A73" s="16"/>
      <c r="B73" s="14"/>
      <c r="C73" s="16"/>
      <c r="D73" s="16"/>
      <c r="E73" s="16"/>
      <c r="F73" s="16"/>
      <c r="G73" s="16"/>
      <c r="H73" s="16"/>
      <c r="I73" s="10"/>
      <c r="J73" s="10"/>
      <c r="K73" s="10"/>
      <c r="L73" s="16"/>
      <c r="M73" s="14"/>
      <c r="N73" s="16"/>
      <c r="O73" s="16"/>
      <c r="P73" s="14"/>
      <c r="Q73" s="14"/>
      <c r="R73" s="14"/>
      <c r="S73" s="302"/>
      <c r="T73" s="302"/>
      <c r="U73" s="17"/>
      <c r="V73" s="16"/>
    </row>
    <row r="74" spans="1:22" ht="18.75">
      <c r="A74" s="16"/>
      <c r="B74" s="14"/>
      <c r="C74" s="16"/>
      <c r="D74" s="16"/>
      <c r="E74" s="16"/>
      <c r="F74" s="16"/>
      <c r="G74" s="16"/>
      <c r="H74" s="16"/>
      <c r="I74" s="10"/>
      <c r="J74" s="10"/>
      <c r="K74" s="10"/>
      <c r="L74" s="16"/>
      <c r="M74" s="14"/>
      <c r="N74" s="16"/>
      <c r="O74" s="16"/>
      <c r="P74" s="14"/>
      <c r="Q74" s="14"/>
      <c r="R74" s="14"/>
      <c r="S74" s="302"/>
      <c r="T74" s="302"/>
      <c r="U74" s="17"/>
      <c r="V74" s="16"/>
    </row>
    <row r="75" spans="1:22" ht="18.75">
      <c r="A75" s="16"/>
      <c r="B75" s="15"/>
      <c r="C75" s="46"/>
      <c r="D75" s="16"/>
      <c r="E75" s="16"/>
      <c r="F75" s="16"/>
      <c r="G75" s="16"/>
      <c r="H75" s="16"/>
      <c r="I75" s="10"/>
      <c r="J75" s="10"/>
      <c r="K75" s="10"/>
      <c r="L75" s="16"/>
      <c r="M75" s="14"/>
      <c r="N75" s="16"/>
      <c r="O75" s="16"/>
      <c r="P75" s="303"/>
      <c r="Q75" s="303"/>
      <c r="R75" s="303"/>
      <c r="S75" s="305"/>
      <c r="T75" s="303"/>
      <c r="U75" s="11"/>
      <c r="V75" s="16"/>
    </row>
    <row r="76" spans="1:22" ht="18.75">
      <c r="A76" s="16"/>
      <c r="B76" s="14"/>
      <c r="C76" s="45"/>
      <c r="D76" s="16"/>
      <c r="E76" s="16"/>
      <c r="F76" s="16"/>
      <c r="G76" s="16"/>
      <c r="H76" s="16"/>
      <c r="I76" s="10"/>
      <c r="J76" s="10"/>
      <c r="K76" s="10"/>
      <c r="L76" s="16"/>
      <c r="M76" s="14"/>
      <c r="N76" s="16"/>
      <c r="O76" s="16"/>
      <c r="P76" s="16"/>
      <c r="Q76" s="16"/>
      <c r="R76" s="16"/>
      <c r="S76" s="16"/>
      <c r="T76" s="16"/>
      <c r="U76" s="16"/>
      <c r="V76" s="16"/>
    </row>
    <row r="77" spans="1:23" ht="18.75">
      <c r="A77" s="16"/>
      <c r="B77" s="14"/>
      <c r="C77" s="16"/>
      <c r="D77" s="16"/>
      <c r="E77" s="16"/>
      <c r="F77" s="16"/>
      <c r="G77" s="16"/>
      <c r="H77" s="16"/>
      <c r="I77" s="10"/>
      <c r="J77" s="10"/>
      <c r="K77" s="10"/>
      <c r="L77" s="16"/>
      <c r="M77" s="14"/>
      <c r="N77" s="303"/>
      <c r="O77" s="303"/>
      <c r="P77" s="303"/>
      <c r="Q77" s="303"/>
      <c r="R77" s="303"/>
      <c r="S77" s="303"/>
      <c r="T77" s="303"/>
      <c r="U77" s="303"/>
      <c r="V77" s="13"/>
      <c r="W77" s="7"/>
    </row>
    <row r="78" spans="1:22" ht="18.75">
      <c r="A78" s="16"/>
      <c r="B78" s="14"/>
      <c r="C78" s="16"/>
      <c r="D78" s="16"/>
      <c r="E78" s="16"/>
      <c r="F78" s="16"/>
      <c r="G78" s="16"/>
      <c r="H78" s="16"/>
      <c r="I78" s="10"/>
      <c r="J78" s="10"/>
      <c r="K78" s="10"/>
      <c r="L78" s="16"/>
      <c r="M78" s="14"/>
      <c r="N78" s="16"/>
      <c r="O78" s="16"/>
      <c r="P78" s="302"/>
      <c r="Q78" s="302"/>
      <c r="R78" s="302"/>
      <c r="S78" s="302"/>
      <c r="T78" s="302"/>
      <c r="U78" s="17"/>
      <c r="V78" s="16"/>
    </row>
    <row r="79" spans="1:22" ht="18.75">
      <c r="A79" s="16"/>
      <c r="B79" s="15"/>
      <c r="C79" s="46"/>
      <c r="D79" s="11"/>
      <c r="E79" s="16"/>
      <c r="F79" s="16"/>
      <c r="G79" s="16"/>
      <c r="H79" s="16"/>
      <c r="I79" s="10"/>
      <c r="J79" s="10"/>
      <c r="K79" s="10"/>
      <c r="L79" s="16"/>
      <c r="M79" s="15"/>
      <c r="N79" s="16"/>
      <c r="O79" s="16"/>
      <c r="P79" s="302"/>
      <c r="Q79" s="302"/>
      <c r="R79" s="302"/>
      <c r="S79" s="306"/>
      <c r="T79" s="302"/>
      <c r="U79" s="45"/>
      <c r="V79" s="16"/>
    </row>
    <row r="80" spans="1:22" ht="18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6"/>
      <c r="M80" s="16"/>
      <c r="N80" s="16"/>
      <c r="O80" s="16"/>
      <c r="P80" s="302"/>
      <c r="Q80" s="302"/>
      <c r="R80" s="302"/>
      <c r="S80" s="302"/>
      <c r="T80" s="302"/>
      <c r="U80" s="16"/>
      <c r="V80" s="16"/>
    </row>
    <row r="81" spans="1:22" ht="18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6"/>
      <c r="M81" s="16"/>
      <c r="N81" s="16"/>
      <c r="O81" s="16"/>
      <c r="P81" s="303"/>
      <c r="Q81" s="303"/>
      <c r="R81" s="303"/>
      <c r="S81" s="305"/>
      <c r="T81" s="303"/>
      <c r="U81" s="11"/>
      <c r="V81" s="16"/>
    </row>
    <row r="82" spans="1:2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5"/>
      <c r="P82" s="1"/>
      <c r="Q82" s="1"/>
      <c r="R82" s="1"/>
      <c r="S82" s="1"/>
      <c r="T82" s="1"/>
      <c r="U82" s="1"/>
      <c r="V82" s="1"/>
    </row>
    <row r="83" spans="1:2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5"/>
      <c r="R83" s="5"/>
      <c r="S83" s="5"/>
      <c r="T83" s="5"/>
      <c r="U83" s="5"/>
      <c r="V83" s="1"/>
    </row>
    <row r="84" spans="1:2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/>
      <c r="B85" s="1"/>
      <c r="C85" s="1"/>
      <c r="D85" s="1"/>
      <c r="E85" s="1"/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/>
      <c r="B86" s="1"/>
      <c r="C86" s="1"/>
      <c r="D86" s="1"/>
      <c r="E86" s="1"/>
      <c r="F86" s="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/>
      <c r="B87" s="1"/>
      <c r="C87" s="1"/>
      <c r="D87" s="1"/>
      <c r="E87" s="1"/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/>
      <c r="B88" s="1"/>
      <c r="C88" s="1"/>
      <c r="D88" s="1"/>
      <c r="E88" s="1"/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/>
      <c r="B89" s="1"/>
      <c r="C89" s="1"/>
      <c r="D89" s="1"/>
      <c r="E89" s="1"/>
      <c r="F89" s="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/>
      <c r="B90" s="1"/>
      <c r="C90" s="1"/>
      <c r="D90" s="1"/>
      <c r="E90" s="1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"/>
      <c r="B91" s="1"/>
      <c r="C91" s="1"/>
      <c r="D91" s="1"/>
      <c r="E91" s="1"/>
      <c r="F91" s="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/>
      <c r="B92" s="1"/>
      <c r="C92" s="1"/>
      <c r="D92" s="1"/>
      <c r="E92" s="1"/>
      <c r="F92" s="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/>
      <c r="B93" s="1"/>
      <c r="C93" s="1"/>
      <c r="D93" s="1"/>
      <c r="E93" s="1"/>
      <c r="F93" s="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12" ht="15">
      <c r="A94" s="1"/>
      <c r="B94" s="1"/>
      <c r="C94" s="1"/>
      <c r="D94" s="1"/>
      <c r="E94" s="1"/>
      <c r="F94" s="5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5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5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5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5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5"/>
      <c r="G99" s="1"/>
      <c r="H99" s="1"/>
      <c r="I99" s="1"/>
      <c r="J99" s="1"/>
      <c r="K99" s="1"/>
      <c r="L99" s="1"/>
    </row>
    <row r="100" spans="1:23" ht="15">
      <c r="A100" s="1"/>
      <c r="B100" s="1"/>
      <c r="C100" s="1"/>
      <c r="D100" s="1"/>
      <c r="E100" s="1"/>
      <c r="F100" s="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5"/>
      <c r="R100" s="5"/>
      <c r="S100" s="5"/>
      <c r="T100" s="5"/>
      <c r="U100" s="5"/>
      <c r="V100" s="5"/>
      <c r="W100" s="1"/>
    </row>
    <row r="101" spans="1:22" ht="15">
      <c r="A101" s="1"/>
      <c r="B101" s="1"/>
      <c r="C101" s="1"/>
      <c r="D101" s="1"/>
      <c r="E101" s="1"/>
      <c r="F101" s="5"/>
      <c r="G101" s="1"/>
      <c r="H101" s="1"/>
      <c r="I101" s="1"/>
      <c r="J101" s="1"/>
      <c r="K101" s="1"/>
      <c r="L101" s="1"/>
      <c r="M101" s="1"/>
      <c r="N101" s="1"/>
      <c r="O101" s="5"/>
      <c r="P101" s="5"/>
      <c r="Q101" s="5"/>
      <c r="R101" s="5"/>
      <c r="S101" s="5"/>
      <c r="T101" s="5"/>
      <c r="U101" s="5"/>
      <c r="V101" s="1"/>
    </row>
    <row r="102" spans="1:22" ht="15">
      <c r="A102" s="1"/>
      <c r="B102" s="1"/>
      <c r="C102" s="1"/>
      <c r="D102" s="1"/>
      <c r="E102" s="1"/>
      <c r="F102" s="5"/>
      <c r="G102" s="1"/>
      <c r="H102" s="1"/>
      <c r="I102" s="1"/>
      <c r="J102" s="1"/>
      <c r="K102" s="1"/>
      <c r="L102" s="1"/>
      <c r="M102" s="1"/>
      <c r="N102" s="1"/>
      <c r="O102" s="5"/>
      <c r="P102" s="5"/>
      <c r="Q102" s="5"/>
      <c r="R102" s="5"/>
      <c r="S102" s="5"/>
      <c r="T102" s="5"/>
      <c r="U102" s="5"/>
      <c r="V102" s="1"/>
    </row>
    <row r="103" spans="1:2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</sheetData>
  <sheetProtection/>
  <mergeCells count="179">
    <mergeCell ref="I23:J23"/>
    <mergeCell ref="A34:B34"/>
    <mergeCell ref="A36:B36"/>
    <mergeCell ref="A37:B37"/>
    <mergeCell ref="I33:J33"/>
    <mergeCell ref="I34:J34"/>
    <mergeCell ref="I36:J36"/>
    <mergeCell ref="A35:B35"/>
    <mergeCell ref="I35:J35"/>
    <mergeCell ref="A25:E25"/>
    <mergeCell ref="A26:B26"/>
    <mergeCell ref="A32:E32"/>
    <mergeCell ref="A28:B28"/>
    <mergeCell ref="A24:B24"/>
    <mergeCell ref="A29:B29"/>
    <mergeCell ref="A30:B30"/>
    <mergeCell ref="A41:E41"/>
    <mergeCell ref="A38:E38"/>
    <mergeCell ref="A39:B39"/>
    <mergeCell ref="A40:B40"/>
    <mergeCell ref="A19:B19"/>
    <mergeCell ref="I12:J12"/>
    <mergeCell ref="I13:J13"/>
    <mergeCell ref="A15:B15"/>
    <mergeCell ref="A12:B12"/>
    <mergeCell ref="I14:J14"/>
    <mergeCell ref="A13:B13"/>
    <mergeCell ref="A18:B18"/>
    <mergeCell ref="A16:E16"/>
    <mergeCell ref="I18:J18"/>
    <mergeCell ref="B4:U4"/>
    <mergeCell ref="U7:U8"/>
    <mergeCell ref="H5:H8"/>
    <mergeCell ref="I5:J8"/>
    <mergeCell ref="P7:P8"/>
    <mergeCell ref="Q7:Q8"/>
    <mergeCell ref="A5:B8"/>
    <mergeCell ref="C5:C8"/>
    <mergeCell ref="T7:T8"/>
    <mergeCell ref="N5:N8"/>
    <mergeCell ref="V5:V8"/>
    <mergeCell ref="R7:R8"/>
    <mergeCell ref="S7:S8"/>
    <mergeCell ref="A9:B9"/>
    <mergeCell ref="K5:L5"/>
    <mergeCell ref="B1:U1"/>
    <mergeCell ref="B2:U2"/>
    <mergeCell ref="B3:U3"/>
    <mergeCell ref="D5:D8"/>
    <mergeCell ref="E5:E8"/>
    <mergeCell ref="F5:F8"/>
    <mergeCell ref="M5:M8"/>
    <mergeCell ref="O7:O8"/>
    <mergeCell ref="O5:U5"/>
    <mergeCell ref="P6:U6"/>
    <mergeCell ref="I9:J9"/>
    <mergeCell ref="S49:T49"/>
    <mergeCell ref="S50:T50"/>
    <mergeCell ref="O47:V47"/>
    <mergeCell ref="I11:J11"/>
    <mergeCell ref="A10:V10"/>
    <mergeCell ref="C49:C50"/>
    <mergeCell ref="B48:B50"/>
    <mergeCell ref="A21:B21"/>
    <mergeCell ref="I17:J17"/>
    <mergeCell ref="I39:J39"/>
    <mergeCell ref="A33:B33"/>
    <mergeCell ref="J54:L54"/>
    <mergeCell ref="A11:E11"/>
    <mergeCell ref="A14:B14"/>
    <mergeCell ref="A17:B17"/>
    <mergeCell ref="A23:B23"/>
    <mergeCell ref="A22:E22"/>
    <mergeCell ref="I19:J19"/>
    <mergeCell ref="I20:J20"/>
    <mergeCell ref="A31:B31"/>
    <mergeCell ref="A27:E27"/>
    <mergeCell ref="I28:J28"/>
    <mergeCell ref="I29:J29"/>
    <mergeCell ref="I30:J30"/>
    <mergeCell ref="S54:T54"/>
    <mergeCell ref="S55:T55"/>
    <mergeCell ref="G51:H51"/>
    <mergeCell ref="S51:T51"/>
    <mergeCell ref="A44:V44"/>
    <mergeCell ref="E50:F50"/>
    <mergeCell ref="J47:L47"/>
    <mergeCell ref="P48:R48"/>
    <mergeCell ref="S48:T48"/>
    <mergeCell ref="E48:H48"/>
    <mergeCell ref="G49:H49"/>
    <mergeCell ref="G50:H50"/>
    <mergeCell ref="A47:H47"/>
    <mergeCell ref="A48:A50"/>
    <mergeCell ref="J55:L55"/>
    <mergeCell ref="G53:H53"/>
    <mergeCell ref="A20:B20"/>
    <mergeCell ref="E51:F51"/>
    <mergeCell ref="E52:F52"/>
    <mergeCell ref="E53:F53"/>
    <mergeCell ref="A42:E42"/>
    <mergeCell ref="E49:F49"/>
    <mergeCell ref="D48:D50"/>
    <mergeCell ref="A45:D45"/>
    <mergeCell ref="AC61:AD61"/>
    <mergeCell ref="S61:T61"/>
    <mergeCell ref="G56:H56"/>
    <mergeCell ref="G60:H60"/>
    <mergeCell ref="P59:R59"/>
    <mergeCell ref="P56:R56"/>
    <mergeCell ref="S56:T56"/>
    <mergeCell ref="S60:T60"/>
    <mergeCell ref="Z61:AB61"/>
    <mergeCell ref="AC62:AD62"/>
    <mergeCell ref="Z63:AB63"/>
    <mergeCell ref="AC63:AD63"/>
    <mergeCell ref="AC65:AD65"/>
    <mergeCell ref="Z62:AB62"/>
    <mergeCell ref="S62:T62"/>
    <mergeCell ref="S71:T71"/>
    <mergeCell ref="P58:U58"/>
    <mergeCell ref="J58:L58"/>
    <mergeCell ref="J59:L59"/>
    <mergeCell ref="S59:T59"/>
    <mergeCell ref="P60:R60"/>
    <mergeCell ref="P61:R61"/>
    <mergeCell ref="J57:L57"/>
    <mergeCell ref="S73:T73"/>
    <mergeCell ref="S70:T70"/>
    <mergeCell ref="B67:B69"/>
    <mergeCell ref="C68:C69"/>
    <mergeCell ref="E68:F68"/>
    <mergeCell ref="D67:D69"/>
    <mergeCell ref="E69:F69"/>
    <mergeCell ref="S69:T69"/>
    <mergeCell ref="S68:T68"/>
    <mergeCell ref="E56:F56"/>
    <mergeCell ref="E60:F60"/>
    <mergeCell ref="E57:F57"/>
    <mergeCell ref="E58:F58"/>
    <mergeCell ref="E59:F59"/>
    <mergeCell ref="A64:D64"/>
    <mergeCell ref="Z65:AB65"/>
    <mergeCell ref="N77:U77"/>
    <mergeCell ref="P67:R67"/>
    <mergeCell ref="S72:T72"/>
    <mergeCell ref="A67:A69"/>
    <mergeCell ref="S67:T67"/>
    <mergeCell ref="P75:R75"/>
    <mergeCell ref="S75:T75"/>
    <mergeCell ref="S74:T74"/>
    <mergeCell ref="S80:T80"/>
    <mergeCell ref="P80:R80"/>
    <mergeCell ref="P81:R81"/>
    <mergeCell ref="S81:T81"/>
    <mergeCell ref="P78:R78"/>
    <mergeCell ref="S78:T78"/>
    <mergeCell ref="P79:R79"/>
    <mergeCell ref="S79:T79"/>
    <mergeCell ref="S53:T53"/>
    <mergeCell ref="S52:T52"/>
    <mergeCell ref="L66:N66"/>
    <mergeCell ref="A66:H66"/>
    <mergeCell ref="G59:H59"/>
    <mergeCell ref="E54:F54"/>
    <mergeCell ref="E55:F55"/>
    <mergeCell ref="J53:N53"/>
    <mergeCell ref="J56:L56"/>
    <mergeCell ref="G52:H52"/>
    <mergeCell ref="G68:H68"/>
    <mergeCell ref="G69:H69"/>
    <mergeCell ref="P62:R62"/>
    <mergeCell ref="G54:H54"/>
    <mergeCell ref="G55:H55"/>
    <mergeCell ref="E67:H67"/>
    <mergeCell ref="P66:U66"/>
    <mergeCell ref="P65:U65"/>
    <mergeCell ref="G57:H57"/>
    <mergeCell ref="G58:H58"/>
  </mergeCells>
  <printOptions/>
  <pageMargins left="0.7" right="0.7" top="0.75" bottom="0.75" header="0.3" footer="0.3"/>
  <pageSetup horizontalDpi="180" verticalDpi="180" orientation="landscape" paperSize="9" scale="53" r:id="rId1"/>
  <rowBreaks count="2" manualBreakCount="2">
    <brk id="25" max="22" man="1"/>
    <brk id="42" max="22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2017-11-12T09:42:02Z</dcterms:modified>
  <cp:category/>
  <cp:version/>
  <cp:contentType/>
  <cp:contentStatus/>
</cp:coreProperties>
</file>