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0\Біржові торги\2 квартал\"/>
    </mc:Choice>
  </mc:AlternateContent>
  <bookViews>
    <workbookView xWindow="0" yWindow="0" windowWidth="17400" windowHeight="10905"/>
  </bookViews>
  <sheets>
    <sheet name="по ДЛГ" sheetId="1" r:id="rId1"/>
    <sheet name="за категоріями" sheetId="3" r:id="rId2"/>
  </sheets>
  <definedNames>
    <definedName name="_xlnm.Print_Area" localSheetId="1">'за категоріями'!$A$1:$BG$80</definedName>
    <definedName name="_xlnm.Print_Area" localSheetId="0">'по ДЛГ'!$A$1:$BA$23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3" i="1" l="1"/>
  <c r="AY23" i="1"/>
  <c r="AX13" i="1"/>
  <c r="AX23" i="1"/>
  <c r="AW23" i="1"/>
  <c r="AV23" i="1"/>
  <c r="AZ13" i="1"/>
  <c r="AY13" i="1"/>
  <c r="BC72" i="3"/>
  <c r="BB72" i="3"/>
  <c r="BA72" i="3"/>
  <c r="AZ72" i="3"/>
  <c r="AZ80" i="3" s="1"/>
  <c r="BC80" i="3" s="1"/>
  <c r="AY72" i="3"/>
  <c r="AY80" i="3"/>
  <c r="BB80" i="3" s="1"/>
  <c r="BC75" i="3"/>
  <c r="BC76" i="3"/>
  <c r="BC77" i="3"/>
  <c r="BB75" i="3"/>
  <c r="BB76" i="3"/>
  <c r="BB77" i="3"/>
  <c r="BC74" i="3"/>
  <c r="BB74" i="3"/>
  <c r="BA75" i="3"/>
  <c r="BA76" i="3"/>
  <c r="BA77" i="3"/>
  <c r="BA74" i="3"/>
  <c r="BA78" i="3"/>
  <c r="AZ78" i="3"/>
  <c r="AY78" i="3"/>
  <c r="BC37" i="3"/>
  <c r="BB37" i="3"/>
  <c r="BC35" i="3"/>
  <c r="BB35" i="3"/>
  <c r="BA35" i="3"/>
  <c r="BA37" i="3"/>
  <c r="AZ35" i="3"/>
  <c r="AY35" i="3"/>
  <c r="BA80" i="3" l="1"/>
  <c r="AZ7" i="1"/>
  <c r="AZ8" i="1"/>
  <c r="AZ9" i="1"/>
  <c r="AZ10" i="1"/>
  <c r="AZ11" i="1"/>
  <c r="AZ12" i="1"/>
  <c r="AZ14" i="1"/>
  <c r="AZ15" i="1"/>
  <c r="AZ16" i="1"/>
  <c r="AZ17" i="1"/>
  <c r="AZ18" i="1"/>
  <c r="AZ19" i="1"/>
  <c r="AZ20" i="1"/>
  <c r="AZ21" i="1"/>
  <c r="AZ22" i="1"/>
  <c r="AZ5" i="1"/>
  <c r="AZ6" i="1"/>
  <c r="AY6" i="1"/>
  <c r="AY7" i="1"/>
  <c r="AY8" i="1"/>
  <c r="AY9" i="1"/>
  <c r="AY10" i="1"/>
  <c r="AY11" i="1"/>
  <c r="AY12" i="1"/>
  <c r="AY14" i="1"/>
  <c r="AY15" i="1"/>
  <c r="AY16" i="1"/>
  <c r="AY17" i="1"/>
  <c r="AY18" i="1"/>
  <c r="AY19" i="1"/>
  <c r="AY20" i="1"/>
  <c r="AY21" i="1"/>
  <c r="AY22" i="1"/>
  <c r="AY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5" i="1"/>
  <c r="AT23" i="1"/>
  <c r="AS23" i="1"/>
  <c r="AW78" i="3" l="1"/>
  <c r="BC78" i="3" s="1"/>
  <c r="AV78" i="3"/>
  <c r="BB78" i="3" s="1"/>
  <c r="AW67" i="3"/>
  <c r="AV67" i="3"/>
  <c r="BB67" i="3" s="1"/>
  <c r="AW58" i="3"/>
  <c r="AV58" i="3"/>
  <c r="BB58" i="3" s="1"/>
  <c r="AW53" i="3"/>
  <c r="AV53" i="3"/>
  <c r="BB53" i="3" s="1"/>
  <c r="AW50" i="3"/>
  <c r="AV50" i="3"/>
  <c r="AX50" i="3" s="1"/>
  <c r="AW45" i="3"/>
  <c r="AV45" i="3"/>
  <c r="AW40" i="3"/>
  <c r="AV40" i="3"/>
  <c r="BB40" i="3" s="1"/>
  <c r="AW35" i="3"/>
  <c r="AV35" i="3"/>
  <c r="AW30" i="3"/>
  <c r="AV30" i="3"/>
  <c r="BB30" i="3" s="1"/>
  <c r="AW25" i="3"/>
  <c r="BC25" i="3" s="1"/>
  <c r="AV25" i="3"/>
  <c r="BB25" i="3" s="1"/>
  <c r="AW20" i="3"/>
  <c r="AV20" i="3"/>
  <c r="BB20" i="3" s="1"/>
  <c r="AW15" i="3"/>
  <c r="AV15" i="3"/>
  <c r="BB15" i="3" s="1"/>
  <c r="AW10" i="3"/>
  <c r="AW72" i="3" s="1"/>
  <c r="AV10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2" i="3"/>
  <c r="BC23" i="3"/>
  <c r="BC24" i="3"/>
  <c r="BC26" i="3"/>
  <c r="BC27" i="3"/>
  <c r="BC28" i="3"/>
  <c r="BC29" i="3"/>
  <c r="BC30" i="3"/>
  <c r="BC31" i="3"/>
  <c r="BC32" i="3"/>
  <c r="BC33" i="3"/>
  <c r="BC34" i="3"/>
  <c r="BC36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C53" i="3"/>
  <c r="BC54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3" i="3"/>
  <c r="BC79" i="3"/>
  <c r="BB6" i="3"/>
  <c r="BB7" i="3"/>
  <c r="BB8" i="3"/>
  <c r="BB9" i="3"/>
  <c r="BB10" i="3"/>
  <c r="BB11" i="3"/>
  <c r="BB12" i="3"/>
  <c r="BB13" i="3"/>
  <c r="BB14" i="3"/>
  <c r="BB16" i="3"/>
  <c r="BB17" i="3"/>
  <c r="BB18" i="3"/>
  <c r="BB19" i="3"/>
  <c r="BB21" i="3"/>
  <c r="BB22" i="3"/>
  <c r="BB23" i="3"/>
  <c r="BB24" i="3"/>
  <c r="BB26" i="3"/>
  <c r="BB27" i="3"/>
  <c r="BB28" i="3"/>
  <c r="BB29" i="3"/>
  <c r="BB31" i="3"/>
  <c r="BB32" i="3"/>
  <c r="BB33" i="3"/>
  <c r="BB34" i="3"/>
  <c r="BB36" i="3"/>
  <c r="BB38" i="3"/>
  <c r="BB39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4" i="3"/>
  <c r="BB55" i="3"/>
  <c r="BB56" i="3"/>
  <c r="BB57" i="3"/>
  <c r="BB59" i="3"/>
  <c r="BB60" i="3"/>
  <c r="BB61" i="3"/>
  <c r="BB62" i="3"/>
  <c r="BB63" i="3"/>
  <c r="BB64" i="3"/>
  <c r="BB65" i="3"/>
  <c r="BB66" i="3"/>
  <c r="BB68" i="3"/>
  <c r="BB69" i="3"/>
  <c r="BB70" i="3"/>
  <c r="BB71" i="3"/>
  <c r="BB73" i="3"/>
  <c r="BB79" i="3"/>
  <c r="BC5" i="3"/>
  <c r="AX6" i="3"/>
  <c r="AX7" i="3"/>
  <c r="AX8" i="3"/>
  <c r="AX9" i="3"/>
  <c r="AX11" i="3"/>
  <c r="AX12" i="3"/>
  <c r="AX13" i="3"/>
  <c r="AX14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1" i="3"/>
  <c r="AX32" i="3"/>
  <c r="AX33" i="3"/>
  <c r="AX34" i="3"/>
  <c r="AX36" i="3"/>
  <c r="AX37" i="3"/>
  <c r="AX38" i="3"/>
  <c r="AX39" i="3"/>
  <c r="AX41" i="3"/>
  <c r="AX42" i="3"/>
  <c r="AX43" i="3"/>
  <c r="AX44" i="3"/>
  <c r="AX45" i="3"/>
  <c r="AX46" i="3"/>
  <c r="AX47" i="3"/>
  <c r="AX48" i="3"/>
  <c r="AX49" i="3"/>
  <c r="AX51" i="3"/>
  <c r="AX52" i="3"/>
  <c r="AX54" i="3"/>
  <c r="AX55" i="3"/>
  <c r="AX56" i="3"/>
  <c r="AX57" i="3"/>
  <c r="AX59" i="3"/>
  <c r="AX60" i="3"/>
  <c r="AX61" i="3"/>
  <c r="AX62" i="3"/>
  <c r="AX63" i="3"/>
  <c r="AX64" i="3"/>
  <c r="AX65" i="3"/>
  <c r="AX66" i="3"/>
  <c r="AX68" i="3"/>
  <c r="AX69" i="3"/>
  <c r="AX70" i="3"/>
  <c r="AX71" i="3"/>
  <c r="AX73" i="3"/>
  <c r="AX74" i="3"/>
  <c r="AX75" i="3"/>
  <c r="AX76" i="3"/>
  <c r="AX77" i="3"/>
  <c r="AX78" i="3"/>
  <c r="AX79" i="3"/>
  <c r="AW5" i="3"/>
  <c r="AV5" i="3"/>
  <c r="BB5" i="3" s="1"/>
  <c r="AX67" i="3" l="1"/>
  <c r="AX58" i="3"/>
  <c r="AX40" i="3"/>
  <c r="AX35" i="3"/>
  <c r="AX30" i="3"/>
  <c r="AX15" i="3"/>
  <c r="AW80" i="3"/>
  <c r="AX10" i="3"/>
  <c r="AV72" i="3"/>
  <c r="AX5" i="3"/>
  <c r="AX53" i="3"/>
  <c r="AT50" i="3"/>
  <c r="AS50" i="3"/>
  <c r="AT45" i="3"/>
  <c r="AS45" i="3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5" i="1"/>
  <c r="AQ23" i="1"/>
  <c r="AP23" i="1"/>
  <c r="AT78" i="3"/>
  <c r="AU78" i="3" s="1"/>
  <c r="AS78" i="3"/>
  <c r="AT67" i="3"/>
  <c r="AS67" i="3"/>
  <c r="AT58" i="3"/>
  <c r="AS58" i="3"/>
  <c r="AT53" i="3"/>
  <c r="AS53" i="3"/>
  <c r="AU53" i="3" s="1"/>
  <c r="AT40" i="3"/>
  <c r="AS40" i="3"/>
  <c r="AT35" i="3"/>
  <c r="AU35" i="3" s="1"/>
  <c r="AS35" i="3"/>
  <c r="AT30" i="3"/>
  <c r="AU30" i="3" s="1"/>
  <c r="AS30" i="3"/>
  <c r="AT25" i="3"/>
  <c r="AS25" i="3"/>
  <c r="AT20" i="3"/>
  <c r="AS20" i="3"/>
  <c r="AU7" i="3"/>
  <c r="AU8" i="3"/>
  <c r="AU9" i="3"/>
  <c r="AU11" i="3"/>
  <c r="AU12" i="3"/>
  <c r="AU13" i="3"/>
  <c r="AU14" i="3"/>
  <c r="AU16" i="3"/>
  <c r="AU17" i="3"/>
  <c r="AU18" i="3"/>
  <c r="AU19" i="3"/>
  <c r="AU21" i="3"/>
  <c r="AU22" i="3"/>
  <c r="AU23" i="3"/>
  <c r="AU24" i="3"/>
  <c r="AU26" i="3"/>
  <c r="AU27" i="3"/>
  <c r="AU28" i="3"/>
  <c r="AU29" i="3"/>
  <c r="AU31" i="3"/>
  <c r="AU32" i="3"/>
  <c r="AU33" i="3"/>
  <c r="AU34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4" i="3"/>
  <c r="AU55" i="3"/>
  <c r="AU56" i="3"/>
  <c r="AU57" i="3"/>
  <c r="AU59" i="3"/>
  <c r="AU60" i="3"/>
  <c r="AU61" i="3"/>
  <c r="AU62" i="3"/>
  <c r="AU63" i="3"/>
  <c r="AU64" i="3"/>
  <c r="AU65" i="3"/>
  <c r="AU66" i="3"/>
  <c r="AU67" i="3"/>
  <c r="AU68" i="3"/>
  <c r="AU69" i="3"/>
  <c r="AU70" i="3"/>
  <c r="AU71" i="3"/>
  <c r="AU73" i="3"/>
  <c r="AU74" i="3"/>
  <c r="AU75" i="3"/>
  <c r="AU76" i="3"/>
  <c r="AU77" i="3"/>
  <c r="AU79" i="3"/>
  <c r="AU6" i="3"/>
  <c r="AU5" i="3"/>
  <c r="AT15" i="3"/>
  <c r="AU15" i="3" s="1"/>
  <c r="AS15" i="3"/>
  <c r="AT10" i="3"/>
  <c r="AS10" i="3"/>
  <c r="AT5" i="3"/>
  <c r="AS5" i="3"/>
  <c r="AV80" i="3" l="1"/>
  <c r="AX72" i="3"/>
  <c r="AR23" i="1"/>
  <c r="AU25" i="3"/>
  <c r="AT72" i="3"/>
  <c r="AT80" i="3"/>
  <c r="AU10" i="3"/>
  <c r="AS72" i="3"/>
  <c r="AS80" i="3" s="1"/>
  <c r="AU20" i="3"/>
  <c r="AU58" i="3"/>
  <c r="AR42" i="3"/>
  <c r="AR43" i="3"/>
  <c r="AR44" i="3"/>
  <c r="AQ40" i="3"/>
  <c r="AO23" i="1"/>
  <c r="AO8" i="1"/>
  <c r="AO9" i="1"/>
  <c r="AO10" i="1"/>
  <c r="AO7" i="1"/>
  <c r="AX80" i="3" l="1"/>
  <c r="AU80" i="3"/>
  <c r="AU72" i="3"/>
  <c r="BF78" i="3"/>
  <c r="AQ78" i="3"/>
  <c r="AP78" i="3"/>
  <c r="AP80" i="3" s="1"/>
  <c r="AP72" i="3"/>
  <c r="AP67" i="3"/>
  <c r="AQ58" i="3"/>
  <c r="AR58" i="3" s="1"/>
  <c r="AP58" i="3"/>
  <c r="AQ53" i="3"/>
  <c r="AR53" i="3" s="1"/>
  <c r="AP53" i="3"/>
  <c r="AP40" i="3"/>
  <c r="AQ35" i="3"/>
  <c r="AR35" i="3" s="1"/>
  <c r="AP35" i="3"/>
  <c r="AQ30" i="3"/>
  <c r="AP30" i="3"/>
  <c r="AQ25" i="3"/>
  <c r="AP25" i="3"/>
  <c r="AQ20" i="3"/>
  <c r="AP20" i="3"/>
  <c r="AQ15" i="3"/>
  <c r="AP15" i="3"/>
  <c r="AQ10" i="3"/>
  <c r="AP10" i="3"/>
  <c r="AR6" i="3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6" i="3"/>
  <c r="AR27" i="3"/>
  <c r="AR28" i="3"/>
  <c r="AR29" i="3"/>
  <c r="AR30" i="3"/>
  <c r="AR31" i="3"/>
  <c r="AR32" i="3"/>
  <c r="AR33" i="3"/>
  <c r="AR34" i="3"/>
  <c r="AR36" i="3"/>
  <c r="AR37" i="3"/>
  <c r="AR38" i="3"/>
  <c r="AR39" i="3"/>
  <c r="AR40" i="3"/>
  <c r="AR41" i="3"/>
  <c r="AR45" i="3"/>
  <c r="AR46" i="3"/>
  <c r="AR47" i="3"/>
  <c r="AR48" i="3"/>
  <c r="AR49" i="3"/>
  <c r="AR50" i="3"/>
  <c r="AR51" i="3"/>
  <c r="AR52" i="3"/>
  <c r="AR54" i="3"/>
  <c r="AR55" i="3"/>
  <c r="AR56" i="3"/>
  <c r="AR57" i="3"/>
  <c r="AR59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3" i="3"/>
  <c r="AR74" i="3"/>
  <c r="AR75" i="3"/>
  <c r="AR76" i="3"/>
  <c r="AR77" i="3"/>
  <c r="AR78" i="3"/>
  <c r="AR79" i="3"/>
  <c r="AR5" i="3"/>
  <c r="AQ5" i="3"/>
  <c r="AP5" i="3"/>
  <c r="AN23" i="1"/>
  <c r="AM23" i="1"/>
  <c r="AQ72" i="3" l="1"/>
  <c r="AR72" i="3" s="1"/>
  <c r="AR25" i="3"/>
  <c r="AQ80" i="3"/>
  <c r="AO22" i="3"/>
  <c r="AO23" i="3"/>
  <c r="AO24" i="3"/>
  <c r="AR80" i="3" l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5" i="1"/>
  <c r="AK23" i="1"/>
  <c r="AJ23" i="1"/>
  <c r="AO69" i="3"/>
  <c r="AO70" i="3"/>
  <c r="AO68" i="3"/>
  <c r="AO67" i="3"/>
  <c r="AN67" i="3"/>
  <c r="AM67" i="3"/>
  <c r="AO60" i="3"/>
  <c r="AO61" i="3"/>
  <c r="AO62" i="3"/>
  <c r="AO63" i="3"/>
  <c r="AO64" i="3"/>
  <c r="AO65" i="3"/>
  <c r="AO66" i="3"/>
  <c r="AO59" i="3"/>
  <c r="AO58" i="3"/>
  <c r="AN58" i="3"/>
  <c r="AM58" i="3"/>
  <c r="AO55" i="3"/>
  <c r="AO56" i="3"/>
  <c r="AO54" i="3"/>
  <c r="AO53" i="3"/>
  <c r="AN53" i="3"/>
  <c r="AM53" i="3"/>
  <c r="AO42" i="3"/>
  <c r="AO43" i="3"/>
  <c r="AO44" i="3"/>
  <c r="AO41" i="3"/>
  <c r="AO40" i="3"/>
  <c r="AN40" i="3"/>
  <c r="AM40" i="3"/>
  <c r="AL23" i="1" l="1"/>
  <c r="AO75" i="3"/>
  <c r="AO76" i="3"/>
  <c r="AO77" i="3"/>
  <c r="AO74" i="3"/>
  <c r="AN78" i="3"/>
  <c r="AM78" i="3"/>
  <c r="AO37" i="3"/>
  <c r="AO38" i="3"/>
  <c r="AO39" i="3"/>
  <c r="AO36" i="3"/>
  <c r="AN35" i="3"/>
  <c r="AM35" i="3"/>
  <c r="AO32" i="3"/>
  <c r="AO33" i="3"/>
  <c r="AO34" i="3"/>
  <c r="AO31" i="3"/>
  <c r="AO30" i="3"/>
  <c r="AN30" i="3"/>
  <c r="AM30" i="3"/>
  <c r="AO27" i="3"/>
  <c r="AO28" i="3"/>
  <c r="AO29" i="3"/>
  <c r="AO26" i="3"/>
  <c r="AO25" i="3"/>
  <c r="AN25" i="3"/>
  <c r="AM25" i="3"/>
  <c r="AO21" i="3"/>
  <c r="AO20" i="3"/>
  <c r="AN20" i="3"/>
  <c r="AM20" i="3"/>
  <c r="AO17" i="3"/>
  <c r="AO18" i="3"/>
  <c r="AO19" i="3"/>
  <c r="AO16" i="3"/>
  <c r="AO15" i="3"/>
  <c r="AN15" i="3"/>
  <c r="AM15" i="3"/>
  <c r="AO12" i="3"/>
  <c r="AO13" i="3"/>
  <c r="AO14" i="3"/>
  <c r="AO11" i="3"/>
  <c r="AO7" i="3"/>
  <c r="AO8" i="3"/>
  <c r="AO9" i="3"/>
  <c r="AO6" i="3"/>
  <c r="AN10" i="3"/>
  <c r="AM10" i="3"/>
  <c r="AN5" i="3"/>
  <c r="AM5" i="3"/>
  <c r="AO78" i="3" l="1"/>
  <c r="AN72" i="3"/>
  <c r="AN80" i="3" s="1"/>
  <c r="AO35" i="3"/>
  <c r="AO10" i="3"/>
  <c r="AM72" i="3"/>
  <c r="AM80" i="3" s="1"/>
  <c r="AO5" i="3"/>
  <c r="AO72" i="3"/>
  <c r="AL45" i="3"/>
  <c r="AL46" i="3"/>
  <c r="AL47" i="3"/>
  <c r="AL48" i="3"/>
  <c r="AL49" i="3"/>
  <c r="AL50" i="3"/>
  <c r="AL51" i="3"/>
  <c r="AL52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55" i="3"/>
  <c r="AL56" i="3"/>
  <c r="AL54" i="3"/>
  <c r="AL53" i="3"/>
  <c r="AL37" i="3"/>
  <c r="AL38" i="3"/>
  <c r="AL39" i="3"/>
  <c r="AL36" i="3"/>
  <c r="AL35" i="3"/>
  <c r="AL33" i="3"/>
  <c r="AL34" i="3"/>
  <c r="AL32" i="3"/>
  <c r="AL30" i="3"/>
  <c r="AL7" i="3"/>
  <c r="AL8" i="3"/>
  <c r="AL9" i="3"/>
  <c r="AL6" i="3"/>
  <c r="AL5" i="3"/>
  <c r="AL22" i="3"/>
  <c r="AL23" i="3"/>
  <c r="AL24" i="3"/>
  <c r="AL21" i="3"/>
  <c r="AL20" i="3"/>
  <c r="AL17" i="3"/>
  <c r="AL18" i="3"/>
  <c r="AL19" i="3"/>
  <c r="AL16" i="3"/>
  <c r="AL15" i="3"/>
  <c r="AL12" i="3"/>
  <c r="AL13" i="3"/>
  <c r="AL14" i="3"/>
  <c r="AL10" i="3"/>
  <c r="AL11" i="3"/>
  <c r="AO80" i="3" l="1"/>
  <c r="AG67" i="3"/>
  <c r="AI18" i="3"/>
  <c r="Z16" i="3" l="1"/>
  <c r="Y78" i="3" l="1"/>
  <c r="X78" i="3"/>
  <c r="W17" i="3" l="1"/>
  <c r="Z78" i="3" l="1"/>
  <c r="Z75" i="3"/>
  <c r="Z76" i="3"/>
  <c r="Z77" i="3"/>
  <c r="Z74" i="3"/>
  <c r="Z68" i="3"/>
  <c r="Z69" i="3"/>
  <c r="Z70" i="3"/>
  <c r="Y67" i="3"/>
  <c r="X67" i="3"/>
  <c r="Y50" i="3"/>
  <c r="X50" i="3"/>
  <c r="Y45" i="3"/>
  <c r="X45" i="3"/>
  <c r="Y40" i="3"/>
  <c r="X40" i="3"/>
  <c r="Y35" i="3"/>
  <c r="X35" i="3"/>
  <c r="Y30" i="3"/>
  <c r="X30" i="3"/>
  <c r="Y25" i="3"/>
  <c r="X25" i="3"/>
  <c r="Z21" i="3"/>
  <c r="Z22" i="3"/>
  <c r="Z23" i="3"/>
  <c r="Z24" i="3"/>
  <c r="Z26" i="3"/>
  <c r="Z27" i="3"/>
  <c r="Z28" i="3"/>
  <c r="Z29" i="3"/>
  <c r="Z31" i="3"/>
  <c r="Z32" i="3"/>
  <c r="Z33" i="3"/>
  <c r="Z34" i="3"/>
  <c r="Z36" i="3"/>
  <c r="Z37" i="3"/>
  <c r="Z38" i="3"/>
  <c r="Z39" i="3"/>
  <c r="Z41" i="3"/>
  <c r="Z42" i="3"/>
  <c r="Z43" i="3"/>
  <c r="Z44" i="3"/>
  <c r="Z46" i="3"/>
  <c r="Z47" i="3"/>
  <c r="Z48" i="3"/>
  <c r="Z49" i="3"/>
  <c r="Z51" i="3"/>
  <c r="Y20" i="3"/>
  <c r="X20" i="3"/>
  <c r="Z17" i="3"/>
  <c r="Z18" i="3"/>
  <c r="Z19" i="3"/>
  <c r="Y15" i="3"/>
  <c r="X15" i="3"/>
  <c r="Z11" i="3"/>
  <c r="Z12" i="3"/>
  <c r="Z13" i="3"/>
  <c r="Z14" i="3"/>
  <c r="Y10" i="3"/>
  <c r="X10" i="3"/>
  <c r="Z6" i="3"/>
  <c r="Z7" i="3"/>
  <c r="Z8" i="3"/>
  <c r="Z9" i="3"/>
  <c r="Y5" i="3"/>
  <c r="X5" i="3"/>
  <c r="W75" i="3"/>
  <c r="W76" i="3"/>
  <c r="W77" i="3"/>
  <c r="W74" i="3"/>
  <c r="W68" i="3"/>
  <c r="W69" i="3"/>
  <c r="W70" i="3"/>
  <c r="V67" i="3"/>
  <c r="U67" i="3"/>
  <c r="W67" i="3" s="1"/>
  <c r="W51" i="3"/>
  <c r="W52" i="3"/>
  <c r="V50" i="3"/>
  <c r="U50" i="3"/>
  <c r="W50" i="3" s="1"/>
  <c r="W46" i="3"/>
  <c r="W47" i="3"/>
  <c r="W48" i="3"/>
  <c r="W49" i="3"/>
  <c r="V45" i="3"/>
  <c r="U45" i="3"/>
  <c r="W41" i="3"/>
  <c r="W42" i="3"/>
  <c r="W43" i="3"/>
  <c r="W44" i="3"/>
  <c r="V40" i="3"/>
  <c r="U40" i="3"/>
  <c r="W40" i="3" s="1"/>
  <c r="W36" i="3"/>
  <c r="W37" i="3"/>
  <c r="W38" i="3"/>
  <c r="W39" i="3"/>
  <c r="V35" i="3"/>
  <c r="U35" i="3"/>
  <c r="W31" i="3"/>
  <c r="W32" i="3"/>
  <c r="W33" i="3"/>
  <c r="W34" i="3"/>
  <c r="V30" i="3"/>
  <c r="U30" i="3"/>
  <c r="W30" i="3" s="1"/>
  <c r="W28" i="3"/>
  <c r="W29" i="3"/>
  <c r="W26" i="3"/>
  <c r="W27" i="3"/>
  <c r="V25" i="3"/>
  <c r="U25" i="3"/>
  <c r="W21" i="3"/>
  <c r="W22" i="3"/>
  <c r="W23" i="3"/>
  <c r="W24" i="3"/>
  <c r="V20" i="3"/>
  <c r="U20" i="3"/>
  <c r="W16" i="3"/>
  <c r="W18" i="3"/>
  <c r="W19" i="3"/>
  <c r="V15" i="3"/>
  <c r="W15" i="3" s="1"/>
  <c r="U15" i="3"/>
  <c r="W11" i="3"/>
  <c r="W12" i="3"/>
  <c r="W13" i="3"/>
  <c r="W14" i="3"/>
  <c r="W6" i="3"/>
  <c r="W7" i="3"/>
  <c r="W8" i="3"/>
  <c r="W9" i="3"/>
  <c r="V10" i="3"/>
  <c r="W10" i="3" s="1"/>
  <c r="U10" i="3"/>
  <c r="V5" i="3"/>
  <c r="W5" i="3" s="1"/>
  <c r="U5" i="3"/>
  <c r="V78" i="3"/>
  <c r="W78" i="3" s="1"/>
  <c r="U78" i="3"/>
  <c r="W20" i="3" l="1"/>
  <c r="W25" i="3"/>
  <c r="W35" i="3"/>
  <c r="W45" i="3"/>
  <c r="Z20" i="3"/>
  <c r="Z45" i="3"/>
  <c r="Z50" i="3"/>
  <c r="Z67" i="3"/>
  <c r="Z25" i="3"/>
  <c r="Z15" i="3"/>
  <c r="Z10" i="3"/>
  <c r="Z5" i="3"/>
  <c r="Z40" i="3"/>
  <c r="Z35" i="3"/>
  <c r="Z30" i="3"/>
  <c r="S67" i="3"/>
  <c r="T67" i="3" s="1"/>
  <c r="R67" i="3"/>
  <c r="S58" i="3"/>
  <c r="R58" i="3"/>
  <c r="T54" i="3"/>
  <c r="T55" i="3"/>
  <c r="T56" i="3"/>
  <c r="S53" i="3"/>
  <c r="R53" i="3"/>
  <c r="T53" i="3" s="1"/>
  <c r="T46" i="3"/>
  <c r="T47" i="3"/>
  <c r="T48" i="3"/>
  <c r="T49" i="3"/>
  <c r="S45" i="3"/>
  <c r="R45" i="3"/>
  <c r="S40" i="3"/>
  <c r="R40" i="3"/>
  <c r="T40" i="3" s="1"/>
  <c r="T36" i="3"/>
  <c r="T37" i="3"/>
  <c r="T38" i="3"/>
  <c r="T39" i="3"/>
  <c r="S35" i="3"/>
  <c r="R35" i="3"/>
  <c r="T31" i="3"/>
  <c r="T32" i="3"/>
  <c r="T33" i="3"/>
  <c r="T34" i="3"/>
  <c r="S30" i="3"/>
  <c r="R30" i="3"/>
  <c r="T30" i="3" s="1"/>
  <c r="T26" i="3"/>
  <c r="T27" i="3"/>
  <c r="T28" i="3"/>
  <c r="T29" i="3"/>
  <c r="S25" i="3"/>
  <c r="R25" i="3"/>
  <c r="T21" i="3"/>
  <c r="T22" i="3"/>
  <c r="T23" i="3"/>
  <c r="T24" i="3"/>
  <c r="S20" i="3"/>
  <c r="R20" i="3"/>
  <c r="T20" i="3" s="1"/>
  <c r="T16" i="3"/>
  <c r="T17" i="3"/>
  <c r="T18" i="3"/>
  <c r="T19" i="3"/>
  <c r="S15" i="3"/>
  <c r="R15" i="3"/>
  <c r="T11" i="3"/>
  <c r="T12" i="3"/>
  <c r="T13" i="3"/>
  <c r="T14" i="3"/>
  <c r="S10" i="3"/>
  <c r="T10" i="3" s="1"/>
  <c r="R10" i="3"/>
  <c r="T6" i="3"/>
  <c r="T7" i="3"/>
  <c r="T8" i="3"/>
  <c r="T9" i="3"/>
  <c r="S5" i="3"/>
  <c r="R5" i="3"/>
  <c r="T5" i="3" l="1"/>
  <c r="T15" i="3"/>
  <c r="T25" i="3"/>
  <c r="T35" i="3"/>
  <c r="T45" i="3"/>
  <c r="T58" i="3"/>
  <c r="H59" i="3"/>
  <c r="H60" i="3"/>
  <c r="H54" i="3"/>
  <c r="H55" i="3"/>
  <c r="H27" i="3"/>
  <c r="J5" i="1" l="1"/>
  <c r="J6" i="1"/>
  <c r="I5" i="1"/>
  <c r="I6" i="1"/>
  <c r="AI19" i="3" l="1"/>
  <c r="AI12" i="3" l="1"/>
  <c r="AI13" i="3"/>
  <c r="AI14" i="3"/>
  <c r="AI11" i="3"/>
  <c r="AI75" i="3"/>
  <c r="AI76" i="3"/>
  <c r="AI77" i="3"/>
  <c r="AI74" i="3"/>
  <c r="AH78" i="3" l="1"/>
  <c r="AH50" i="3"/>
  <c r="AH45" i="3"/>
  <c r="AH40" i="3"/>
  <c r="AH35" i="3"/>
  <c r="AH30" i="3"/>
  <c r="AH20" i="3"/>
  <c r="AH15" i="3"/>
  <c r="AH10" i="3"/>
  <c r="AH5" i="3"/>
  <c r="AG10" i="3"/>
  <c r="AG15" i="3"/>
  <c r="AG20" i="3"/>
  <c r="AG25" i="3"/>
  <c r="AG5" i="3"/>
  <c r="AG50" i="3"/>
  <c r="AG45" i="3"/>
  <c r="AG40" i="3"/>
  <c r="AG35" i="3"/>
  <c r="AG30" i="3"/>
  <c r="AG78" i="3"/>
  <c r="AI10" i="3" l="1"/>
  <c r="AI15" i="3"/>
  <c r="AI78" i="3"/>
  <c r="AK20" i="3" l="1"/>
  <c r="AJ20" i="3"/>
  <c r="AE78" i="3" l="1"/>
  <c r="AC27" i="3" l="1"/>
  <c r="AC28" i="3"/>
  <c r="AC29" i="3"/>
  <c r="AC26" i="3"/>
  <c r="AC22" i="3"/>
  <c r="AC23" i="3"/>
  <c r="AC24" i="3"/>
  <c r="AC21" i="3"/>
  <c r="AC17" i="3"/>
  <c r="AC18" i="3"/>
  <c r="AC19" i="3"/>
  <c r="AC16" i="3"/>
  <c r="AB15" i="3"/>
  <c r="AC7" i="3"/>
  <c r="AC8" i="3"/>
  <c r="AC9" i="3"/>
  <c r="AC6" i="3"/>
  <c r="N6" i="1" l="1"/>
  <c r="AA45" i="3" l="1"/>
  <c r="AB40" i="3"/>
  <c r="AA40" i="3"/>
  <c r="H26" i="3" l="1"/>
  <c r="H9" i="1" l="1"/>
  <c r="AL74" i="3" l="1"/>
  <c r="AL76" i="3"/>
  <c r="AL77" i="3"/>
  <c r="AL75" i="3"/>
  <c r="AK78" i="3"/>
  <c r="AL43" i="3"/>
  <c r="AL44" i="3"/>
  <c r="AL42" i="3"/>
  <c r="AL27" i="3"/>
  <c r="AL28" i="3"/>
  <c r="AL29" i="3"/>
  <c r="AL26" i="3"/>
  <c r="AK25" i="3"/>
  <c r="AK67" i="3" l="1"/>
  <c r="AJ67" i="3"/>
  <c r="AK58" i="3"/>
  <c r="AJ58" i="3"/>
  <c r="AK53" i="3"/>
  <c r="AJ53" i="3"/>
  <c r="AK50" i="3"/>
  <c r="AJ50" i="3"/>
  <c r="AK45" i="3"/>
  <c r="AJ45" i="3"/>
  <c r="AK40" i="3"/>
  <c r="AJ40" i="3"/>
  <c r="AK35" i="3"/>
  <c r="AJ35" i="3"/>
  <c r="AK30" i="3"/>
  <c r="AJ30" i="3"/>
  <c r="AJ25" i="3"/>
  <c r="AL25" i="3" s="1"/>
  <c r="AK15" i="3"/>
  <c r="AJ15" i="3"/>
  <c r="AK10" i="3"/>
  <c r="AJ10" i="3"/>
  <c r="AK5" i="3"/>
  <c r="AJ5" i="3"/>
  <c r="AJ78" i="3"/>
  <c r="AL78" i="3" s="1"/>
  <c r="AL40" i="3" l="1"/>
  <c r="AJ72" i="3"/>
  <c r="AK72" i="3"/>
  <c r="AK80" i="3" s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5" i="1"/>
  <c r="AL72" i="3" l="1"/>
  <c r="AJ80" i="3"/>
  <c r="AL80" i="3" s="1"/>
  <c r="AI55" i="3"/>
  <c r="AI56" i="3"/>
  <c r="AI57" i="3"/>
  <c r="AI59" i="3"/>
  <c r="AI60" i="3"/>
  <c r="AI61" i="3"/>
  <c r="AI54" i="3"/>
  <c r="AI26" i="3"/>
  <c r="AI28" i="3"/>
  <c r="AI29" i="3"/>
  <c r="AI27" i="3"/>
  <c r="AH53" i="3"/>
  <c r="AH58" i="3"/>
  <c r="AG58" i="3"/>
  <c r="AG53" i="3"/>
  <c r="AI58" i="3" l="1"/>
  <c r="AI53" i="3"/>
  <c r="AH25" i="3"/>
  <c r="AI25" i="3" l="1"/>
  <c r="AF11" i="3"/>
  <c r="AF12" i="3"/>
  <c r="AF13" i="3"/>
  <c r="AF14" i="3"/>
  <c r="AF16" i="3"/>
  <c r="AF17" i="3"/>
  <c r="AF18" i="3"/>
  <c r="AF19" i="3"/>
  <c r="AF21" i="3"/>
  <c r="AF22" i="3"/>
  <c r="AF23" i="3"/>
  <c r="AF24" i="3"/>
  <c r="AF26" i="3"/>
  <c r="AF27" i="3"/>
  <c r="AF28" i="3"/>
  <c r="AF29" i="3"/>
  <c r="AF31" i="3"/>
  <c r="AF32" i="3"/>
  <c r="AF33" i="3"/>
  <c r="AF34" i="3"/>
  <c r="AF36" i="3"/>
  <c r="AF37" i="3"/>
  <c r="AF38" i="3"/>
  <c r="AF39" i="3"/>
  <c r="AF41" i="3"/>
  <c r="AF42" i="3"/>
  <c r="AF43" i="3"/>
  <c r="AF44" i="3"/>
  <c r="AF46" i="3"/>
  <c r="AF47" i="3"/>
  <c r="AF48" i="3"/>
  <c r="AF49" i="3"/>
  <c r="AF51" i="3"/>
  <c r="AF52" i="3"/>
  <c r="AF54" i="3"/>
  <c r="AF55" i="3"/>
  <c r="AF56" i="3"/>
  <c r="AF57" i="3"/>
  <c r="AF59" i="3"/>
  <c r="AF60" i="3"/>
  <c r="AF61" i="3"/>
  <c r="AF62" i="3"/>
  <c r="AF63" i="3"/>
  <c r="AF64" i="3"/>
  <c r="AF65" i="3"/>
  <c r="AF66" i="3"/>
  <c r="AF68" i="3"/>
  <c r="AF69" i="3"/>
  <c r="AF70" i="3"/>
  <c r="AF74" i="3"/>
  <c r="AF75" i="3"/>
  <c r="AF76" i="3"/>
  <c r="AF77" i="3"/>
  <c r="AF7" i="3"/>
  <c r="AF8" i="3"/>
  <c r="AF9" i="3"/>
  <c r="AF6" i="3"/>
  <c r="AE30" i="3"/>
  <c r="AE25" i="3"/>
  <c r="AE15" i="3"/>
  <c r="AE10" i="3"/>
  <c r="AE5" i="3"/>
  <c r="AE40" i="3" l="1"/>
  <c r="AD40" i="3"/>
  <c r="AE53" i="3"/>
  <c r="AD53" i="3"/>
  <c r="AE50" i="3"/>
  <c r="AD50" i="3"/>
  <c r="AE45" i="3"/>
  <c r="AD45" i="3"/>
  <c r="AE35" i="3"/>
  <c r="AD35" i="3"/>
  <c r="AD30" i="3"/>
  <c r="AD25" i="3"/>
  <c r="AE20" i="3"/>
  <c r="AD20" i="3"/>
  <c r="AD15" i="3"/>
  <c r="AD10" i="3"/>
  <c r="AD5" i="3"/>
  <c r="AE58" i="3"/>
  <c r="AD58" i="3"/>
  <c r="AE67" i="3"/>
  <c r="AD67" i="3"/>
  <c r="R72" i="3"/>
  <c r="S72" i="3"/>
  <c r="AG72" i="3"/>
  <c r="AH72" i="3"/>
  <c r="AD78" i="3"/>
  <c r="AF50" i="3" l="1"/>
  <c r="T72" i="3"/>
  <c r="AF78" i="3"/>
  <c r="AF30" i="3"/>
  <c r="AF25" i="3"/>
  <c r="AF20" i="3"/>
  <c r="AF15" i="3"/>
  <c r="AF10" i="3"/>
  <c r="AI72" i="3"/>
  <c r="AF53" i="3"/>
  <c r="AF35" i="3"/>
  <c r="AH80" i="3"/>
  <c r="AF67" i="3"/>
  <c r="AF58" i="3"/>
  <c r="AF45" i="3"/>
  <c r="AF40" i="3"/>
  <c r="AF5" i="3"/>
  <c r="AG80" i="3"/>
  <c r="AE72" i="3"/>
  <c r="AD72" i="3"/>
  <c r="E75" i="3"/>
  <c r="E76" i="3"/>
  <c r="E77" i="3"/>
  <c r="E74" i="3"/>
  <c r="N19" i="1"/>
  <c r="N21" i="1"/>
  <c r="P35" i="3"/>
  <c r="AI80" i="3" l="1"/>
  <c r="AF72" i="3"/>
  <c r="AE80" i="3"/>
  <c r="AD80" i="3"/>
  <c r="O67" i="3"/>
  <c r="AF80" i="3" l="1"/>
  <c r="J25" i="3"/>
  <c r="I25" i="3"/>
  <c r="Q26" i="3"/>
  <c r="H56" i="3"/>
  <c r="G53" i="3"/>
  <c r="F53" i="3"/>
  <c r="H9" i="3"/>
  <c r="H8" i="3"/>
  <c r="D78" i="3"/>
  <c r="C78" i="3"/>
  <c r="E78" i="3" l="1"/>
  <c r="H53" i="3"/>
  <c r="T75" i="3"/>
  <c r="T76" i="3"/>
  <c r="T77" i="3"/>
  <c r="T74" i="3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5" i="1"/>
  <c r="AH23" i="1"/>
  <c r="AG23" i="1"/>
  <c r="AI23" i="1" l="1"/>
  <c r="AB78" i="3"/>
  <c r="AA78" i="3"/>
  <c r="AB20" i="3"/>
  <c r="AA20" i="3"/>
  <c r="AC20" i="3" l="1"/>
  <c r="AB67" i="3"/>
  <c r="AA67" i="3"/>
  <c r="AA58" i="3"/>
  <c r="AA53" i="3"/>
  <c r="AA50" i="3"/>
  <c r="AC36" i="3"/>
  <c r="AC37" i="3"/>
  <c r="AC38" i="3"/>
  <c r="AC39" i="3"/>
  <c r="AB35" i="3"/>
  <c r="AA35" i="3"/>
  <c r="AC31" i="3"/>
  <c r="AC32" i="3"/>
  <c r="AC33" i="3"/>
  <c r="AC34" i="3"/>
  <c r="AB30" i="3"/>
  <c r="AA30" i="3"/>
  <c r="AB25" i="3"/>
  <c r="AA25" i="3"/>
  <c r="AA15" i="3"/>
  <c r="AC15" i="3" s="1"/>
  <c r="AC11" i="3"/>
  <c r="AC12" i="3"/>
  <c r="AC13" i="3"/>
  <c r="AC14" i="3"/>
  <c r="AB10" i="3"/>
  <c r="AA10" i="3"/>
  <c r="AB5" i="3"/>
  <c r="AA5" i="3"/>
  <c r="AC5" i="3" l="1"/>
  <c r="AC25" i="3"/>
  <c r="AB72" i="3"/>
  <c r="AC35" i="3"/>
  <c r="AA72" i="3"/>
  <c r="AC10" i="3"/>
  <c r="AC30" i="3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5" i="1"/>
  <c r="AE23" i="1"/>
  <c r="AD23" i="1"/>
  <c r="Z60" i="3"/>
  <c r="Z61" i="3"/>
  <c r="Z59" i="3"/>
  <c r="Y58" i="3"/>
  <c r="Y72" i="3" s="1"/>
  <c r="X58" i="3"/>
  <c r="Z55" i="3"/>
  <c r="Z56" i="3"/>
  <c r="Z54" i="3"/>
  <c r="Y53" i="3"/>
  <c r="X53" i="3"/>
  <c r="AB80" i="3" l="1"/>
  <c r="AC72" i="3"/>
  <c r="AF23" i="1"/>
  <c r="X72" i="3"/>
  <c r="Z58" i="3"/>
  <c r="Y80" i="3"/>
  <c r="AA80" i="3"/>
  <c r="Z53" i="3"/>
  <c r="BD17" i="3"/>
  <c r="BD6" i="3"/>
  <c r="BD8" i="3"/>
  <c r="BD12" i="3"/>
  <c r="BD14" i="3"/>
  <c r="BD16" i="3"/>
  <c r="BD18" i="3"/>
  <c r="BD22" i="3"/>
  <c r="BD24" i="3"/>
  <c r="BD26" i="3"/>
  <c r="BD32" i="3"/>
  <c r="BD36" i="3"/>
  <c r="BD38" i="3"/>
  <c r="BD41" i="3"/>
  <c r="BD42" i="3"/>
  <c r="BD43" i="3"/>
  <c r="BD44" i="3"/>
  <c r="BD46" i="3"/>
  <c r="BD48" i="3"/>
  <c r="BD49" i="3"/>
  <c r="BD52" i="3"/>
  <c r="BD54" i="3"/>
  <c r="BD56" i="3"/>
  <c r="BD60" i="3"/>
  <c r="BD62" i="3"/>
  <c r="BD64" i="3"/>
  <c r="BD66" i="3"/>
  <c r="BD68" i="3"/>
  <c r="BD70" i="3"/>
  <c r="BD74" i="3"/>
  <c r="BD76" i="3"/>
  <c r="BD7" i="3"/>
  <c r="BD9" i="3"/>
  <c r="BD11" i="3"/>
  <c r="BD13" i="3"/>
  <c r="BD19" i="3"/>
  <c r="BD21" i="3"/>
  <c r="BD23" i="3"/>
  <c r="BD27" i="3"/>
  <c r="BD29" i="3"/>
  <c r="BD31" i="3"/>
  <c r="BD37" i="3"/>
  <c r="BD39" i="3"/>
  <c r="BD47" i="3"/>
  <c r="BD51" i="3"/>
  <c r="BD55" i="3"/>
  <c r="BD57" i="3"/>
  <c r="BD59" i="3"/>
  <c r="BD61" i="3"/>
  <c r="BD65" i="3"/>
  <c r="BD67" i="3"/>
  <c r="BD69" i="3"/>
  <c r="BD75" i="3"/>
  <c r="BD77" i="3"/>
  <c r="W59" i="3"/>
  <c r="W60" i="3"/>
  <c r="W61" i="3"/>
  <c r="W55" i="3"/>
  <c r="W56" i="3"/>
  <c r="W54" i="3"/>
  <c r="V58" i="3"/>
  <c r="U58" i="3"/>
  <c r="V53" i="3"/>
  <c r="U53" i="3"/>
  <c r="S78" i="3"/>
  <c r="S80" i="3" s="1"/>
  <c r="R78" i="3"/>
  <c r="R80" i="3" s="1"/>
  <c r="P78" i="3"/>
  <c r="O78" i="3"/>
  <c r="P63" i="3"/>
  <c r="O63" i="3"/>
  <c r="P58" i="3"/>
  <c r="O58" i="3"/>
  <c r="P53" i="3"/>
  <c r="O53" i="3"/>
  <c r="P50" i="3"/>
  <c r="O50" i="3"/>
  <c r="P45" i="3"/>
  <c r="O45" i="3"/>
  <c r="P40" i="3"/>
  <c r="O40" i="3"/>
  <c r="O35" i="3"/>
  <c r="Q31" i="3"/>
  <c r="Q32" i="3"/>
  <c r="Q33" i="3"/>
  <c r="Q34" i="3"/>
  <c r="P30" i="3"/>
  <c r="O30" i="3"/>
  <c r="P25" i="3"/>
  <c r="O25" i="3"/>
  <c r="P20" i="3"/>
  <c r="O20" i="3"/>
  <c r="P15" i="3"/>
  <c r="O15" i="3"/>
  <c r="P10" i="3"/>
  <c r="O10" i="3"/>
  <c r="Q6" i="3"/>
  <c r="Q7" i="3"/>
  <c r="Q8" i="3"/>
  <c r="Q9" i="3"/>
  <c r="Q11" i="3"/>
  <c r="Q12" i="3"/>
  <c r="Q13" i="3"/>
  <c r="Q14" i="3"/>
  <c r="Q16" i="3"/>
  <c r="Q17" i="3"/>
  <c r="Q18" i="3"/>
  <c r="Q19" i="3"/>
  <c r="Q21" i="3"/>
  <c r="Q22" i="3"/>
  <c r="Q23" i="3"/>
  <c r="Q24" i="3"/>
  <c r="Q27" i="3"/>
  <c r="Q28" i="3"/>
  <c r="Q29" i="3"/>
  <c r="Q36" i="3"/>
  <c r="Q37" i="3"/>
  <c r="Q38" i="3"/>
  <c r="Q39" i="3"/>
  <c r="Q41" i="3"/>
  <c r="Q42" i="3"/>
  <c r="Q43" i="3"/>
  <c r="Q44" i="3"/>
  <c r="Q46" i="3"/>
  <c r="Q47" i="3"/>
  <c r="Q48" i="3"/>
  <c r="Q49" i="3"/>
  <c r="Q51" i="3"/>
  <c r="Q52" i="3"/>
  <c r="Q54" i="3"/>
  <c r="Q55" i="3"/>
  <c r="Q56" i="3"/>
  <c r="Q57" i="3"/>
  <c r="Q59" i="3"/>
  <c r="Q60" i="3"/>
  <c r="Q61" i="3"/>
  <c r="Q62" i="3"/>
  <c r="Q64" i="3"/>
  <c r="Q65" i="3"/>
  <c r="Q66" i="3"/>
  <c r="Q68" i="3"/>
  <c r="Q69" i="3"/>
  <c r="Q70" i="3"/>
  <c r="Q74" i="3"/>
  <c r="Q75" i="3"/>
  <c r="Q76" i="3"/>
  <c r="Q77" i="3"/>
  <c r="P5" i="3"/>
  <c r="O5" i="3"/>
  <c r="Z72" i="3" l="1"/>
  <c r="W58" i="3"/>
  <c r="AC80" i="3"/>
  <c r="BD50" i="3"/>
  <c r="U72" i="3"/>
  <c r="U80" i="3" s="1"/>
  <c r="Q50" i="3"/>
  <c r="V72" i="3"/>
  <c r="Q53" i="3"/>
  <c r="BD53" i="3"/>
  <c r="Q63" i="3"/>
  <c r="BD63" i="3"/>
  <c r="BD5" i="3"/>
  <c r="T80" i="3"/>
  <c r="BD78" i="3"/>
  <c r="BD58" i="3"/>
  <c r="Q58" i="3"/>
  <c r="Q45" i="3"/>
  <c r="BD45" i="3"/>
  <c r="Q40" i="3"/>
  <c r="BD40" i="3"/>
  <c r="Q5" i="3"/>
  <c r="W53" i="3"/>
  <c r="X80" i="3"/>
  <c r="BD34" i="3"/>
  <c r="BD33" i="3"/>
  <c r="BD30" i="3"/>
  <c r="Q35" i="3"/>
  <c r="BD35" i="3"/>
  <c r="BD28" i="3"/>
  <c r="BD25" i="3"/>
  <c r="Q25" i="3"/>
  <c r="BD20" i="3"/>
  <c r="Q15" i="3"/>
  <c r="P72" i="3"/>
  <c r="BD10" i="3"/>
  <c r="O72" i="3"/>
  <c r="T78" i="3"/>
  <c r="Q78" i="3"/>
  <c r="Q30" i="3"/>
  <c r="Q20" i="3"/>
  <c r="Q10" i="3"/>
  <c r="M6" i="3"/>
  <c r="BF6" i="3" s="1"/>
  <c r="M7" i="3"/>
  <c r="BF7" i="3" s="1"/>
  <c r="M8" i="3"/>
  <c r="BF8" i="3" s="1"/>
  <c r="M9" i="3"/>
  <c r="BF9" i="3" s="1"/>
  <c r="M11" i="3"/>
  <c r="BF11" i="3" s="1"/>
  <c r="M12" i="3"/>
  <c r="BF12" i="3" s="1"/>
  <c r="M13" i="3"/>
  <c r="BF13" i="3" s="1"/>
  <c r="M14" i="3"/>
  <c r="BF14" i="3" s="1"/>
  <c r="M16" i="3"/>
  <c r="BF16" i="3" s="1"/>
  <c r="M17" i="3"/>
  <c r="M18" i="3"/>
  <c r="BF18" i="3" s="1"/>
  <c r="M19" i="3"/>
  <c r="BF19" i="3" s="1"/>
  <c r="M21" i="3"/>
  <c r="BF21" i="3" s="1"/>
  <c r="M22" i="3"/>
  <c r="BF22" i="3" s="1"/>
  <c r="M23" i="3"/>
  <c r="BF23" i="3" s="1"/>
  <c r="M24" i="3"/>
  <c r="BF24" i="3" s="1"/>
  <c r="M26" i="3"/>
  <c r="BF26" i="3" s="1"/>
  <c r="M27" i="3"/>
  <c r="BF27" i="3" s="1"/>
  <c r="M28" i="3"/>
  <c r="BF28" i="3" s="1"/>
  <c r="M29" i="3"/>
  <c r="BF29" i="3" s="1"/>
  <c r="M31" i="3"/>
  <c r="BF31" i="3" s="1"/>
  <c r="M32" i="3"/>
  <c r="BF32" i="3" s="1"/>
  <c r="M33" i="3"/>
  <c r="BF33" i="3" s="1"/>
  <c r="M34" i="3"/>
  <c r="BF34" i="3" s="1"/>
  <c r="M36" i="3"/>
  <c r="BF36" i="3" s="1"/>
  <c r="M37" i="3"/>
  <c r="BF37" i="3" s="1"/>
  <c r="M38" i="3"/>
  <c r="BF38" i="3" s="1"/>
  <c r="M39" i="3"/>
  <c r="BF39" i="3" s="1"/>
  <c r="M41" i="3"/>
  <c r="BF41" i="3" s="1"/>
  <c r="M42" i="3"/>
  <c r="BF42" i="3" s="1"/>
  <c r="M43" i="3"/>
  <c r="BF43" i="3" s="1"/>
  <c r="M44" i="3"/>
  <c r="BF44" i="3" s="1"/>
  <c r="M46" i="3"/>
  <c r="BF46" i="3" s="1"/>
  <c r="M47" i="3"/>
  <c r="BF47" i="3" s="1"/>
  <c r="M48" i="3"/>
  <c r="BF48" i="3" s="1"/>
  <c r="M49" i="3"/>
  <c r="BF49" i="3" s="1"/>
  <c r="M51" i="3"/>
  <c r="BF51" i="3" s="1"/>
  <c r="M52" i="3"/>
  <c r="BF52" i="3" s="1"/>
  <c r="M54" i="3"/>
  <c r="BF54" i="3" s="1"/>
  <c r="M55" i="3"/>
  <c r="BF55" i="3" s="1"/>
  <c r="M56" i="3"/>
  <c r="BF56" i="3" s="1"/>
  <c r="M57" i="3"/>
  <c r="BF57" i="3" s="1"/>
  <c r="M59" i="3"/>
  <c r="BF59" i="3" s="1"/>
  <c r="M60" i="3"/>
  <c r="BF60" i="3" s="1"/>
  <c r="M61" i="3"/>
  <c r="BF61" i="3" s="1"/>
  <c r="M62" i="3"/>
  <c r="BF62" i="3" s="1"/>
  <c r="M64" i="3"/>
  <c r="BF64" i="3" s="1"/>
  <c r="M65" i="3"/>
  <c r="BF65" i="3" s="1"/>
  <c r="M66" i="3"/>
  <c r="BF66" i="3" s="1"/>
  <c r="M68" i="3"/>
  <c r="BF68" i="3" s="1"/>
  <c r="M69" i="3"/>
  <c r="BF69" i="3" s="1"/>
  <c r="M70" i="3"/>
  <c r="M74" i="3"/>
  <c r="M75" i="3"/>
  <c r="M76" i="3"/>
  <c r="M77" i="3"/>
  <c r="L6" i="3"/>
  <c r="BE6" i="3" s="1"/>
  <c r="L7" i="3"/>
  <c r="BE7" i="3" s="1"/>
  <c r="L8" i="3"/>
  <c r="BE8" i="3" s="1"/>
  <c r="L9" i="3"/>
  <c r="BE9" i="3" s="1"/>
  <c r="L11" i="3"/>
  <c r="BE11" i="3" s="1"/>
  <c r="L12" i="3"/>
  <c r="BE12" i="3" s="1"/>
  <c r="L13" i="3"/>
  <c r="BE13" i="3" s="1"/>
  <c r="L14" i="3"/>
  <c r="BE14" i="3" s="1"/>
  <c r="L16" i="3"/>
  <c r="BE16" i="3" s="1"/>
  <c r="L17" i="3"/>
  <c r="BE17" i="3" s="1"/>
  <c r="L18" i="3"/>
  <c r="BE18" i="3" s="1"/>
  <c r="L19" i="3"/>
  <c r="BE19" i="3" s="1"/>
  <c r="L21" i="3"/>
  <c r="BE21" i="3" s="1"/>
  <c r="L22" i="3"/>
  <c r="BE22" i="3" s="1"/>
  <c r="L23" i="3"/>
  <c r="BE23" i="3" s="1"/>
  <c r="L24" i="3"/>
  <c r="BE24" i="3" s="1"/>
  <c r="L26" i="3"/>
  <c r="BE26" i="3" s="1"/>
  <c r="L27" i="3"/>
  <c r="BE27" i="3" s="1"/>
  <c r="L28" i="3"/>
  <c r="BE28" i="3" s="1"/>
  <c r="L29" i="3"/>
  <c r="BE29" i="3" s="1"/>
  <c r="L31" i="3"/>
  <c r="BE31" i="3" s="1"/>
  <c r="L32" i="3"/>
  <c r="BE32" i="3" s="1"/>
  <c r="L33" i="3"/>
  <c r="BE33" i="3" s="1"/>
  <c r="L34" i="3"/>
  <c r="BE34" i="3" s="1"/>
  <c r="L36" i="3"/>
  <c r="BE36" i="3" s="1"/>
  <c r="L37" i="3"/>
  <c r="BE37" i="3" s="1"/>
  <c r="L38" i="3"/>
  <c r="BE38" i="3" s="1"/>
  <c r="L39" i="3"/>
  <c r="BE39" i="3" s="1"/>
  <c r="L41" i="3"/>
  <c r="BE41" i="3" s="1"/>
  <c r="L42" i="3"/>
  <c r="BE42" i="3" s="1"/>
  <c r="L43" i="3"/>
  <c r="BE43" i="3" s="1"/>
  <c r="L44" i="3"/>
  <c r="BE44" i="3" s="1"/>
  <c r="L46" i="3"/>
  <c r="BE46" i="3" s="1"/>
  <c r="L47" i="3"/>
  <c r="BE47" i="3" s="1"/>
  <c r="L48" i="3"/>
  <c r="BE48" i="3" s="1"/>
  <c r="L49" i="3"/>
  <c r="BE49" i="3" s="1"/>
  <c r="L51" i="3"/>
  <c r="BE51" i="3" s="1"/>
  <c r="BG51" i="3" s="1"/>
  <c r="L52" i="3"/>
  <c r="BE52" i="3" s="1"/>
  <c r="BG52" i="3" s="1"/>
  <c r="L54" i="3"/>
  <c r="BE54" i="3" s="1"/>
  <c r="L55" i="3"/>
  <c r="BE55" i="3" s="1"/>
  <c r="BG55" i="3" s="1"/>
  <c r="L56" i="3"/>
  <c r="BE56" i="3" s="1"/>
  <c r="L57" i="3"/>
  <c r="BE57" i="3" s="1"/>
  <c r="L59" i="3"/>
  <c r="BE59" i="3" s="1"/>
  <c r="L60" i="3"/>
  <c r="BE60" i="3" s="1"/>
  <c r="L61" i="3"/>
  <c r="BE61" i="3" s="1"/>
  <c r="L62" i="3"/>
  <c r="BE62" i="3" s="1"/>
  <c r="L64" i="3"/>
  <c r="BE64" i="3" s="1"/>
  <c r="BG64" i="3" s="1"/>
  <c r="L65" i="3"/>
  <c r="BE65" i="3" s="1"/>
  <c r="L66" i="3"/>
  <c r="BE66" i="3" s="1"/>
  <c r="BG66" i="3" s="1"/>
  <c r="L68" i="3"/>
  <c r="BE68" i="3" s="1"/>
  <c r="BG68" i="3" s="1"/>
  <c r="L69" i="3"/>
  <c r="BE69" i="3" s="1"/>
  <c r="BG69" i="3" s="1"/>
  <c r="L70" i="3"/>
  <c r="BE70" i="3" s="1"/>
  <c r="L74" i="3"/>
  <c r="BE74" i="3" s="1"/>
  <c r="L75" i="3"/>
  <c r="BE75" i="3" s="1"/>
  <c r="L76" i="3"/>
  <c r="BE76" i="3" s="1"/>
  <c r="L77" i="3"/>
  <c r="BE77" i="3" s="1"/>
  <c r="J58" i="3"/>
  <c r="I58" i="3"/>
  <c r="K54" i="3"/>
  <c r="K55" i="3"/>
  <c r="K56" i="3"/>
  <c r="K57" i="3"/>
  <c r="K59" i="3"/>
  <c r="K60" i="3"/>
  <c r="K61" i="3"/>
  <c r="K62" i="3"/>
  <c r="J53" i="3"/>
  <c r="I53" i="3"/>
  <c r="I72" i="3" s="1"/>
  <c r="H74" i="3"/>
  <c r="H75" i="3"/>
  <c r="H76" i="3"/>
  <c r="H77" i="3"/>
  <c r="G78" i="3"/>
  <c r="M78" i="3" s="1"/>
  <c r="F78" i="3"/>
  <c r="L78" i="3" s="1"/>
  <c r="BE78" i="3" s="1"/>
  <c r="H61" i="3"/>
  <c r="H62" i="3"/>
  <c r="G58" i="3"/>
  <c r="F58" i="3"/>
  <c r="G35" i="3"/>
  <c r="F35" i="3"/>
  <c r="G25" i="3"/>
  <c r="F25" i="3"/>
  <c r="G20" i="3"/>
  <c r="F20" i="3"/>
  <c r="G5" i="3"/>
  <c r="F5" i="3"/>
  <c r="V80" i="3" l="1"/>
  <c r="W72" i="3"/>
  <c r="N51" i="3"/>
  <c r="W80" i="3"/>
  <c r="BG57" i="3"/>
  <c r="N57" i="3"/>
  <c r="BG62" i="3"/>
  <c r="N62" i="3"/>
  <c r="BG38" i="3"/>
  <c r="Q72" i="3"/>
  <c r="BG28" i="3"/>
  <c r="BG36" i="3"/>
  <c r="K53" i="3"/>
  <c r="I80" i="3"/>
  <c r="H58" i="3"/>
  <c r="H25" i="3"/>
  <c r="BG56" i="3"/>
  <c r="N17" i="3"/>
  <c r="N8" i="3"/>
  <c r="N6" i="3"/>
  <c r="H78" i="3"/>
  <c r="N78" i="3"/>
  <c r="BG78" i="3"/>
  <c r="N76" i="3"/>
  <c r="BF76" i="3"/>
  <c r="BG76" i="3" s="1"/>
  <c r="N74" i="3"/>
  <c r="BF74" i="3"/>
  <c r="BG74" i="3" s="1"/>
  <c r="N77" i="3"/>
  <c r="BF77" i="3"/>
  <c r="BG77" i="3" s="1"/>
  <c r="N75" i="3"/>
  <c r="BF75" i="3"/>
  <c r="BG75" i="3" s="1"/>
  <c r="N68" i="3"/>
  <c r="N70" i="3"/>
  <c r="BF70" i="3"/>
  <c r="BG70" i="3" s="1"/>
  <c r="N69" i="3"/>
  <c r="BG65" i="3"/>
  <c r="N66" i="3"/>
  <c r="BG60" i="3"/>
  <c r="N60" i="3"/>
  <c r="F72" i="3"/>
  <c r="F80" i="3" s="1"/>
  <c r="BG61" i="3"/>
  <c r="BG59" i="3"/>
  <c r="N61" i="3"/>
  <c r="N59" i="3"/>
  <c r="J72" i="3"/>
  <c r="BG54" i="3"/>
  <c r="N56" i="3"/>
  <c r="N54" i="3"/>
  <c r="N55" i="3"/>
  <c r="N52" i="3"/>
  <c r="BG49" i="3"/>
  <c r="BG47" i="3"/>
  <c r="N48" i="3"/>
  <c r="N46" i="3"/>
  <c r="BG48" i="3"/>
  <c r="BG46" i="3"/>
  <c r="N49" i="3"/>
  <c r="N47" i="3"/>
  <c r="BG44" i="3"/>
  <c r="BG42" i="3"/>
  <c r="N44" i="3"/>
  <c r="N42" i="3"/>
  <c r="BG43" i="3"/>
  <c r="BG41" i="3"/>
  <c r="N43" i="3"/>
  <c r="N41" i="3"/>
  <c r="BG37" i="3"/>
  <c r="BG39" i="3"/>
  <c r="N38" i="3"/>
  <c r="N36" i="3"/>
  <c r="N39" i="3"/>
  <c r="N37" i="3"/>
  <c r="BG33" i="3"/>
  <c r="BG31" i="3"/>
  <c r="N33" i="3"/>
  <c r="N31" i="3"/>
  <c r="BG34" i="3"/>
  <c r="BG32" i="3"/>
  <c r="N34" i="3"/>
  <c r="N32" i="3"/>
  <c r="G72" i="3"/>
  <c r="G80" i="3" s="1"/>
  <c r="BG29" i="3"/>
  <c r="N28" i="3"/>
  <c r="N26" i="3"/>
  <c r="BG27" i="3"/>
  <c r="BG26" i="3"/>
  <c r="N29" i="3"/>
  <c r="N27" i="3"/>
  <c r="BG23" i="3"/>
  <c r="BG21" i="3"/>
  <c r="N23" i="3"/>
  <c r="N21" i="3"/>
  <c r="BG24" i="3"/>
  <c r="BG22" i="3"/>
  <c r="N24" i="3"/>
  <c r="N22" i="3"/>
  <c r="BG19" i="3"/>
  <c r="BG13" i="3"/>
  <c r="BG12" i="3"/>
  <c r="N18" i="3"/>
  <c r="N16" i="3"/>
  <c r="BF17" i="3"/>
  <c r="BG17" i="3" s="1"/>
  <c r="BG18" i="3"/>
  <c r="BG16" i="3"/>
  <c r="N19" i="3"/>
  <c r="BG11" i="3"/>
  <c r="N13" i="3"/>
  <c r="N11" i="3"/>
  <c r="BG14" i="3"/>
  <c r="N14" i="3"/>
  <c r="N12" i="3"/>
  <c r="H5" i="3"/>
  <c r="BG9" i="3"/>
  <c r="BG7" i="3"/>
  <c r="BG8" i="3"/>
  <c r="BG6" i="3"/>
  <c r="N9" i="3"/>
  <c r="N7" i="3"/>
  <c r="Z80" i="3"/>
  <c r="BD15" i="3"/>
  <c r="P80" i="3"/>
  <c r="O80" i="3"/>
  <c r="K58" i="3"/>
  <c r="D67" i="3"/>
  <c r="M67" i="3" s="1"/>
  <c r="C67" i="3"/>
  <c r="L67" i="3" s="1"/>
  <c r="BE67" i="3" s="1"/>
  <c r="D63" i="3"/>
  <c r="M63" i="3" s="1"/>
  <c r="C63" i="3"/>
  <c r="L63" i="3" s="1"/>
  <c r="BE63" i="3" s="1"/>
  <c r="D58" i="3"/>
  <c r="M58" i="3" s="1"/>
  <c r="C58" i="3"/>
  <c r="L58" i="3" s="1"/>
  <c r="BE58" i="3" s="1"/>
  <c r="D53" i="3"/>
  <c r="M53" i="3" s="1"/>
  <c r="C53" i="3"/>
  <c r="L53" i="3" s="1"/>
  <c r="BE53" i="3" s="1"/>
  <c r="D50" i="3"/>
  <c r="M50" i="3" s="1"/>
  <c r="BF50" i="3" s="1"/>
  <c r="C50" i="3"/>
  <c r="L50" i="3" s="1"/>
  <c r="D45" i="3"/>
  <c r="M45" i="3" s="1"/>
  <c r="C45" i="3"/>
  <c r="L45" i="3" s="1"/>
  <c r="BE45" i="3" s="1"/>
  <c r="D40" i="3"/>
  <c r="M40" i="3" s="1"/>
  <c r="C40" i="3"/>
  <c r="L40" i="3" s="1"/>
  <c r="BE40" i="3" s="1"/>
  <c r="D35" i="3"/>
  <c r="M35" i="3" s="1"/>
  <c r="C35" i="3"/>
  <c r="L35" i="3" s="1"/>
  <c r="BE35" i="3" s="1"/>
  <c r="D30" i="3"/>
  <c r="M30" i="3" s="1"/>
  <c r="C30" i="3"/>
  <c r="L30" i="3" s="1"/>
  <c r="BE30" i="3" s="1"/>
  <c r="D25" i="3"/>
  <c r="M25" i="3" s="1"/>
  <c r="C25" i="3"/>
  <c r="L25" i="3" s="1"/>
  <c r="BE25" i="3" s="1"/>
  <c r="D20" i="3"/>
  <c r="M20" i="3" s="1"/>
  <c r="C20" i="3"/>
  <c r="L20" i="3" s="1"/>
  <c r="BE20" i="3" s="1"/>
  <c r="E16" i="3"/>
  <c r="E17" i="3"/>
  <c r="E18" i="3"/>
  <c r="E19" i="3"/>
  <c r="E21" i="3"/>
  <c r="E22" i="3"/>
  <c r="E23" i="3"/>
  <c r="E24" i="3"/>
  <c r="E26" i="3"/>
  <c r="E27" i="3"/>
  <c r="E28" i="3"/>
  <c r="E29" i="3"/>
  <c r="E31" i="3"/>
  <c r="E32" i="3"/>
  <c r="E33" i="3"/>
  <c r="E34" i="3"/>
  <c r="E36" i="3"/>
  <c r="E37" i="3"/>
  <c r="E38" i="3"/>
  <c r="E39" i="3"/>
  <c r="E41" i="3"/>
  <c r="E42" i="3"/>
  <c r="E43" i="3"/>
  <c r="E44" i="3"/>
  <c r="E46" i="3"/>
  <c r="E47" i="3"/>
  <c r="E48" i="3"/>
  <c r="E49" i="3"/>
  <c r="E51" i="3"/>
  <c r="E52" i="3"/>
  <c r="E54" i="3"/>
  <c r="E55" i="3"/>
  <c r="E56" i="3"/>
  <c r="E57" i="3"/>
  <c r="E62" i="3"/>
  <c r="E66" i="3"/>
  <c r="E68" i="3"/>
  <c r="E69" i="3"/>
  <c r="E70" i="3"/>
  <c r="D15" i="3"/>
  <c r="M15" i="3" s="1"/>
  <c r="C15" i="3"/>
  <c r="L15" i="3" s="1"/>
  <c r="BE15" i="3" s="1"/>
  <c r="E11" i="3"/>
  <c r="E12" i="3"/>
  <c r="E13" i="3"/>
  <c r="E14" i="3"/>
  <c r="D10" i="3"/>
  <c r="M10" i="3" s="1"/>
  <c r="C10" i="3"/>
  <c r="L10" i="3" s="1"/>
  <c r="BE10" i="3" s="1"/>
  <c r="E7" i="3"/>
  <c r="E8" i="3"/>
  <c r="E9" i="3"/>
  <c r="E6" i="3"/>
  <c r="D5" i="3"/>
  <c r="M5" i="3" s="1"/>
  <c r="C5" i="3"/>
  <c r="L5" i="3" s="1"/>
  <c r="BE5" i="3" s="1"/>
  <c r="H72" i="3" l="1"/>
  <c r="H80" i="3"/>
  <c r="BF67" i="3"/>
  <c r="BG67" i="3" s="1"/>
  <c r="N67" i="3"/>
  <c r="BF63" i="3"/>
  <c r="BG63" i="3" s="1"/>
  <c r="N63" i="3"/>
  <c r="BF58" i="3"/>
  <c r="BG58" i="3" s="1"/>
  <c r="N58" i="3"/>
  <c r="J80" i="3"/>
  <c r="K80" i="3" s="1"/>
  <c r="K72" i="3"/>
  <c r="BF53" i="3"/>
  <c r="N53" i="3"/>
  <c r="BG53" i="3"/>
  <c r="BE50" i="3"/>
  <c r="BG50" i="3" s="1"/>
  <c r="N50" i="3"/>
  <c r="BF45" i="3"/>
  <c r="BG45" i="3" s="1"/>
  <c r="N45" i="3"/>
  <c r="BF40" i="3"/>
  <c r="BG40" i="3" s="1"/>
  <c r="N40" i="3"/>
  <c r="BF35" i="3"/>
  <c r="BG35" i="3" s="1"/>
  <c r="N35" i="3"/>
  <c r="N30" i="3"/>
  <c r="BF30" i="3"/>
  <c r="BG30" i="3" s="1"/>
  <c r="BF25" i="3"/>
  <c r="BG25" i="3" s="1"/>
  <c r="N25" i="3"/>
  <c r="N20" i="3"/>
  <c r="BF20" i="3"/>
  <c r="BG20" i="3" s="1"/>
  <c r="N15" i="3"/>
  <c r="BF15" i="3"/>
  <c r="BG15" i="3" s="1"/>
  <c r="BF10" i="3"/>
  <c r="BG10" i="3" s="1"/>
  <c r="N10" i="3"/>
  <c r="BF5" i="3"/>
  <c r="BG5" i="3" s="1"/>
  <c r="N5" i="3"/>
  <c r="Q80" i="3"/>
  <c r="BD72" i="3"/>
  <c r="E30" i="3"/>
  <c r="E35" i="3"/>
  <c r="E40" i="3"/>
  <c r="E45" i="3"/>
  <c r="E53" i="3"/>
  <c r="E67" i="3"/>
  <c r="C72" i="3"/>
  <c r="C80" i="3" s="1"/>
  <c r="D72" i="3"/>
  <c r="E10" i="3"/>
  <c r="E5" i="3"/>
  <c r="E15" i="3"/>
  <c r="E50" i="3"/>
  <c r="E63" i="3"/>
  <c r="E25" i="3"/>
  <c r="E20" i="3"/>
  <c r="D80" i="3" l="1"/>
  <c r="M72" i="3"/>
  <c r="L80" i="3"/>
  <c r="BE80" i="3" s="1"/>
  <c r="L72" i="3"/>
  <c r="BE72" i="3" s="1"/>
  <c r="BD80" i="3"/>
  <c r="E72" i="3"/>
  <c r="AB23" i="1"/>
  <c r="AA23" i="1"/>
  <c r="AC23" i="1" l="1"/>
  <c r="N72" i="3"/>
  <c r="BF72" i="3"/>
  <c r="BG72" i="3" s="1"/>
  <c r="E80" i="3"/>
  <c r="M80" i="3"/>
  <c r="BF80" i="3" s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5" i="1"/>
  <c r="Y23" i="1"/>
  <c r="X23" i="1"/>
  <c r="Z23" i="1" l="1"/>
  <c r="N80" i="3"/>
  <c r="BG80" i="3"/>
  <c r="V23" i="1"/>
  <c r="U23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5" i="1"/>
  <c r="W23" i="1" l="1"/>
  <c r="T6" i="1"/>
  <c r="Q22" i="1" l="1"/>
  <c r="T8" i="1" l="1"/>
  <c r="N13" i="1" l="1"/>
  <c r="N17" i="1" l="1"/>
  <c r="T16" i="1" l="1"/>
  <c r="H7" i="1" l="1"/>
  <c r="Q6" i="1" l="1"/>
  <c r="Q13" i="1"/>
  <c r="Q14" i="1"/>
  <c r="N16" i="1" l="1"/>
  <c r="T7" i="1" l="1"/>
  <c r="T9" i="1"/>
  <c r="T10" i="1"/>
  <c r="T11" i="1"/>
  <c r="T12" i="1"/>
  <c r="T13" i="1"/>
  <c r="T14" i="1"/>
  <c r="T15" i="1"/>
  <c r="T17" i="1"/>
  <c r="T18" i="1"/>
  <c r="T19" i="1"/>
  <c r="T20" i="1"/>
  <c r="T21" i="1"/>
  <c r="T22" i="1"/>
  <c r="T5" i="1"/>
  <c r="S23" i="1"/>
  <c r="R23" i="1"/>
  <c r="T23" i="1" l="1"/>
  <c r="Q7" i="1"/>
  <c r="Q8" i="1"/>
  <c r="Q9" i="1"/>
  <c r="Q10" i="1"/>
  <c r="Q11" i="1"/>
  <c r="Q12" i="1"/>
  <c r="Q15" i="1"/>
  <c r="Q16" i="1"/>
  <c r="Q17" i="1"/>
  <c r="Q18" i="1"/>
  <c r="Q19" i="1"/>
  <c r="Q20" i="1"/>
  <c r="Q21" i="1"/>
  <c r="Q5" i="1"/>
  <c r="P23" i="1"/>
  <c r="O23" i="1"/>
  <c r="Q23" i="1" l="1"/>
  <c r="N7" i="1"/>
  <c r="N8" i="1"/>
  <c r="N9" i="1"/>
  <c r="N10" i="1"/>
  <c r="N11" i="1"/>
  <c r="N12" i="1"/>
  <c r="N14" i="1"/>
  <c r="N15" i="1"/>
  <c r="N18" i="1"/>
  <c r="N20" i="1"/>
  <c r="N22" i="1"/>
  <c r="N5" i="1"/>
  <c r="M23" i="1"/>
  <c r="L23" i="1"/>
  <c r="N23" i="1" l="1"/>
  <c r="BA15" i="1" l="1"/>
  <c r="BA21" i="1"/>
  <c r="BA19" i="1"/>
  <c r="BA17" i="1"/>
  <c r="BA13" i="1"/>
  <c r="BA6" i="1"/>
  <c r="BA22" i="1"/>
  <c r="BA18" i="1"/>
  <c r="BA12" i="1"/>
  <c r="BA10" i="1"/>
  <c r="BA8" i="1"/>
  <c r="BA16" i="1"/>
  <c r="BA20" i="1"/>
  <c r="BA14" i="1"/>
  <c r="BA11" i="1"/>
  <c r="BA9" i="1"/>
  <c r="BA7" i="1"/>
  <c r="BA5" i="1"/>
  <c r="G23" i="1"/>
  <c r="F23" i="1"/>
  <c r="D23" i="1"/>
  <c r="C23" i="1"/>
  <c r="J22" i="1"/>
  <c r="I22" i="1"/>
  <c r="H22" i="1"/>
  <c r="E22" i="1"/>
  <c r="J21" i="1"/>
  <c r="I21" i="1"/>
  <c r="E21" i="1"/>
  <c r="J20" i="1"/>
  <c r="I20" i="1"/>
  <c r="E20" i="1"/>
  <c r="J19" i="1"/>
  <c r="I19" i="1"/>
  <c r="E19" i="1"/>
  <c r="J18" i="1"/>
  <c r="I18" i="1"/>
  <c r="E18" i="1"/>
  <c r="J17" i="1"/>
  <c r="I17" i="1"/>
  <c r="E17" i="1"/>
  <c r="J16" i="1"/>
  <c r="I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J9" i="1"/>
  <c r="I9" i="1"/>
  <c r="E9" i="1"/>
  <c r="J8" i="1"/>
  <c r="I8" i="1"/>
  <c r="H8" i="1"/>
  <c r="E8" i="1"/>
  <c r="J7" i="1"/>
  <c r="I7" i="1"/>
  <c r="E7" i="1"/>
  <c r="E6" i="1"/>
  <c r="H5" i="1"/>
  <c r="E5" i="1"/>
  <c r="J23" i="1" l="1"/>
  <c r="K6" i="1"/>
  <c r="K8" i="1"/>
  <c r="K12" i="1"/>
  <c r="K14" i="1"/>
  <c r="K16" i="1"/>
  <c r="K18" i="1"/>
  <c r="K22" i="1"/>
  <c r="K10" i="1"/>
  <c r="K20" i="1"/>
  <c r="I23" i="1"/>
  <c r="K7" i="1"/>
  <c r="K9" i="1"/>
  <c r="K11" i="1"/>
  <c r="K13" i="1"/>
  <c r="K15" i="1"/>
  <c r="K17" i="1"/>
  <c r="K19" i="1"/>
  <c r="K21" i="1"/>
  <c r="E23" i="1"/>
  <c r="K5" i="1"/>
  <c r="H23" i="1"/>
  <c r="BA23" i="1" l="1"/>
  <c r="K23" i="1"/>
</calcChain>
</file>

<file path=xl/sharedStrings.xml><?xml version="1.0" encoding="utf-8"?>
<sst xmlns="http://schemas.openxmlformats.org/spreadsheetml/2006/main" count="262" uniqueCount="100">
  <si>
    <t>№ п/п</t>
  </si>
  <si>
    <t>Підприємства</t>
  </si>
  <si>
    <t>Разом</t>
  </si>
  <si>
    <t>виставлено</t>
  </si>
  <si>
    <t>продано</t>
  </si>
  <si>
    <t>%</t>
  </si>
  <si>
    <t>ДП "Бібрське ЛГ"</t>
  </si>
  <si>
    <t>ДП "Боринське ЛГ"</t>
  </si>
  <si>
    <t>ДП "Бродівське"</t>
  </si>
  <si>
    <t>ДП "Буське ЛГ"</t>
  </si>
  <si>
    <t>ДП "Дрогобицьке ЛГ"</t>
  </si>
  <si>
    <t>ДП "Жовківське ЛГ"</t>
  </si>
  <si>
    <t>ДП "Золочівське ЛГ"</t>
  </si>
  <si>
    <t>ДП "Львівське ЛГ"</t>
  </si>
  <si>
    <t>ДП "Рава-Руське ЛГ"</t>
  </si>
  <si>
    <t>ДП "Радехівське ЛМГ"</t>
  </si>
  <si>
    <t>ДП "Самбірське ЛГ"</t>
  </si>
  <si>
    <t>ДП "Сколівське ЛГ"</t>
  </si>
  <si>
    <t>ДП "Славське ЛГ"</t>
  </si>
  <si>
    <t>ДП "Старосамбірське ЛМГ"</t>
  </si>
  <si>
    <t>ДП "Стрийське ЛГ"</t>
  </si>
  <si>
    <t>ДП "Турківське ЛГ"</t>
  </si>
  <si>
    <t>НПП "Сколівські Бескиди"</t>
  </si>
  <si>
    <t>Львівський ЛСНЦ</t>
  </si>
  <si>
    <t>Всього</t>
  </si>
  <si>
    <t>Порода</t>
  </si>
  <si>
    <t xml:space="preserve">сосна </t>
  </si>
  <si>
    <t xml:space="preserve">ялина </t>
  </si>
  <si>
    <t xml:space="preserve">ялиця </t>
  </si>
  <si>
    <t xml:space="preserve">модрина </t>
  </si>
  <si>
    <t>дуб</t>
  </si>
  <si>
    <t>дуб червон.</t>
  </si>
  <si>
    <t>бук</t>
  </si>
  <si>
    <t>ясен</t>
  </si>
  <si>
    <t>клен</t>
  </si>
  <si>
    <t>граб</t>
  </si>
  <si>
    <t>береза</t>
  </si>
  <si>
    <t>вільха</t>
  </si>
  <si>
    <t>осика</t>
  </si>
  <si>
    <t>липа</t>
  </si>
  <si>
    <t>м/л</t>
  </si>
  <si>
    <t>хв</t>
  </si>
  <si>
    <t>тл</t>
  </si>
  <si>
    <t xml:space="preserve">береза </t>
  </si>
  <si>
    <t>загальні додаткові електронні торги</t>
  </si>
  <si>
    <t xml:space="preserve">загальні електронніі торги </t>
  </si>
  <si>
    <t>спецторги</t>
  </si>
  <si>
    <t>A</t>
  </si>
  <si>
    <t>B</t>
  </si>
  <si>
    <t>C</t>
  </si>
  <si>
    <t>D</t>
  </si>
  <si>
    <t>% продаж</t>
  </si>
  <si>
    <t>В</t>
  </si>
  <si>
    <t xml:space="preserve">                                                                                                                          Лісоматеріали круглі</t>
  </si>
  <si>
    <t>Дрова паливні</t>
  </si>
  <si>
    <t>Всього лм круглих</t>
  </si>
  <si>
    <t>Всього дров паливних</t>
  </si>
  <si>
    <t>Разом по торгах</t>
  </si>
  <si>
    <t>СОРТИМЕНТИ</t>
  </si>
  <si>
    <t>Торги</t>
  </si>
  <si>
    <t xml:space="preserve"> 18.03.2019 р.</t>
  </si>
  <si>
    <t xml:space="preserve">додаткові електронніі торги </t>
  </si>
  <si>
    <t>Додаткові торги 2-го кварталу</t>
  </si>
  <si>
    <t>Разом по додаткових торгах 2 кварталу</t>
  </si>
  <si>
    <t>Разом по 2-му кварталу</t>
  </si>
  <si>
    <t>Основні торги 2-го кварталу 2019 р.</t>
  </si>
  <si>
    <t>загальні 13.03.2020 р.</t>
  </si>
  <si>
    <t>спецторги 12.03.2020 р.</t>
  </si>
  <si>
    <t>Разом по торгах 2 кварталу</t>
  </si>
  <si>
    <t>Аналіз реалізації лісопродукції
заготівлі 2 кварталу 2020 року
на спеціальних біржових торгах, загальних аукціонних торгах</t>
  </si>
  <si>
    <t>Разом за 2 квартал 2020 р.</t>
  </si>
  <si>
    <t>13-03-2020 р.</t>
  </si>
  <si>
    <t>12-03-2020 р.</t>
  </si>
  <si>
    <t>Результати аукціонних торгів необробленою деревиною за другий квартал 2020 р. по підприємствах Львівського ОУЛМГ</t>
  </si>
  <si>
    <t>електронні 19.03.20</t>
  </si>
  <si>
    <t>19.03.2020 р.</t>
  </si>
  <si>
    <t>26.03.2020 р.</t>
  </si>
  <si>
    <t>електронні 26.03.2019 р.</t>
  </si>
  <si>
    <t>02.04.2020 р.</t>
  </si>
  <si>
    <t>електронні 02.04.2020 р.</t>
  </si>
  <si>
    <t>09.04.2020 р.</t>
  </si>
  <si>
    <t>електронні 09.04.2020 р.</t>
  </si>
  <si>
    <t>спецторги 10.04.2020 р.</t>
  </si>
  <si>
    <t>16.04.2020 електронні</t>
  </si>
  <si>
    <t>10.04.2020 р.</t>
  </si>
  <si>
    <t>16.04.2020 р.</t>
  </si>
  <si>
    <t>23.04.2020 р.</t>
  </si>
  <si>
    <t>23.04.2020 електронні</t>
  </si>
  <si>
    <t>30.04.2020 р.</t>
  </si>
  <si>
    <t>30.04.2020 р. електронні</t>
  </si>
  <si>
    <t>07.05.2020 р. електронні</t>
  </si>
  <si>
    <t>07.05.2020 р.</t>
  </si>
  <si>
    <t>14.05.2020 р. електронні</t>
  </si>
  <si>
    <t>14.05.2020 р.</t>
  </si>
  <si>
    <t>21.05.2020 р.</t>
  </si>
  <si>
    <t>21.05.2020 р. електронні</t>
  </si>
  <si>
    <t>28.05.2020 р.</t>
  </si>
  <si>
    <t>28.05.2020 р. електронні</t>
  </si>
  <si>
    <t>04.06.2020 р.</t>
  </si>
  <si>
    <t>04.06.2020 р. електронні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</si>
</sst>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5">
    <xf numFmtId="0" fontId="0" fillId="0" borderId="0" xfId="0"/>
    <xf numFmtId="0" fontId="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/>
    <xf numFmtId="164" fontId="4" fillId="5" borderId="5" xfId="0" applyNumberFormat="1" applyFont="1" applyFill="1" applyBorder="1"/>
    <xf numFmtId="0" fontId="4" fillId="2" borderId="7" xfId="0" applyFont="1" applyFill="1" applyBorder="1"/>
    <xf numFmtId="0" fontId="5" fillId="2" borderId="8" xfId="0" applyFont="1" applyFill="1" applyBorder="1"/>
    <xf numFmtId="0" fontId="4" fillId="6" borderId="5" xfId="1" applyFont="1" applyFill="1" applyBorder="1" applyAlignment="1">
      <alignment vertical="center"/>
    </xf>
    <xf numFmtId="0" fontId="0" fillId="0" borderId="10" xfId="0" applyBorder="1"/>
    <xf numFmtId="0" fontId="2" fillId="2" borderId="10" xfId="0" applyFont="1" applyFill="1" applyBorder="1" applyAlignment="1">
      <alignment horizontal="center" vertical="center" wrapText="1"/>
    </xf>
    <xf numFmtId="164" fontId="4" fillId="5" borderId="10" xfId="0" applyNumberFormat="1" applyFont="1" applyFill="1" applyBorder="1"/>
    <xf numFmtId="164" fontId="4" fillId="5" borderId="6" xfId="0" applyNumberFormat="1" applyFont="1" applyFill="1" applyBorder="1"/>
    <xf numFmtId="0" fontId="7" fillId="0" borderId="4" xfId="0" applyFont="1" applyBorder="1"/>
    <xf numFmtId="0" fontId="7" fillId="0" borderId="5" xfId="0" applyFont="1" applyBorder="1"/>
    <xf numFmtId="166" fontId="4" fillId="5" borderId="5" xfId="0" applyNumberFormat="1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4" fillId="5" borderId="23" xfId="0" applyNumberFormat="1" applyFont="1" applyFill="1" applyBorder="1"/>
    <xf numFmtId="0" fontId="0" fillId="0" borderId="5" xfId="0" applyBorder="1"/>
    <xf numFmtId="165" fontId="0" fillId="0" borderId="5" xfId="0" applyNumberFormat="1" applyBorder="1"/>
    <xf numFmtId="0" fontId="9" fillId="7" borderId="5" xfId="0" applyFont="1" applyFill="1" applyBorder="1"/>
    <xf numFmtId="165" fontId="9" fillId="7" borderId="5" xfId="0" applyNumberFormat="1" applyFont="1" applyFill="1" applyBorder="1"/>
    <xf numFmtId="0" fontId="6" fillId="7" borderId="5" xfId="0" applyFont="1" applyFill="1" applyBorder="1"/>
    <xf numFmtId="165" fontId="6" fillId="7" borderId="5" xfId="0" applyNumberFormat="1" applyFont="1" applyFill="1" applyBorder="1"/>
    <xf numFmtId="0" fontId="0" fillId="0" borderId="9" xfId="0" applyBorder="1"/>
    <xf numFmtId="165" fontId="0" fillId="0" borderId="9" xfId="0" applyNumberFormat="1" applyBorder="1"/>
    <xf numFmtId="0" fontId="0" fillId="0" borderId="11" xfId="0" applyBorder="1"/>
    <xf numFmtId="165" fontId="0" fillId="0" borderId="11" xfId="0" applyNumberFormat="1" applyBorder="1"/>
    <xf numFmtId="165" fontId="6" fillId="8" borderId="5" xfId="0" applyNumberFormat="1" applyFont="1" applyFill="1" applyBorder="1"/>
    <xf numFmtId="165" fontId="6" fillId="9" borderId="5" xfId="0" applyNumberFormat="1" applyFont="1" applyFill="1" applyBorder="1"/>
    <xf numFmtId="0" fontId="8" fillId="7" borderId="5" xfId="0" applyFont="1" applyFill="1" applyBorder="1"/>
    <xf numFmtId="165" fontId="6" fillId="0" borderId="9" xfId="0" applyNumberFormat="1" applyFont="1" applyFill="1" applyBorder="1"/>
    <xf numFmtId="0" fontId="6" fillId="9" borderId="5" xfId="0" applyFont="1" applyFill="1" applyBorder="1"/>
    <xf numFmtId="0" fontId="6" fillId="9" borderId="28" xfId="0" applyFont="1" applyFill="1" applyBorder="1"/>
    <xf numFmtId="165" fontId="6" fillId="9" borderId="28" xfId="0" applyNumberFormat="1" applyFont="1" applyFill="1" applyBorder="1"/>
    <xf numFmtId="165" fontId="7" fillId="0" borderId="5" xfId="0" applyNumberFormat="1" applyFont="1" applyBorder="1"/>
    <xf numFmtId="0" fontId="7" fillId="0" borderId="9" xfId="0" applyFont="1" applyBorder="1"/>
    <xf numFmtId="165" fontId="7" fillId="0" borderId="9" xfId="0" applyNumberFormat="1" applyFont="1" applyBorder="1"/>
    <xf numFmtId="0" fontId="6" fillId="8" borderId="27" xfId="0" applyFont="1" applyFill="1" applyBorder="1"/>
    <xf numFmtId="165" fontId="6" fillId="8" borderId="9" xfId="0" applyNumberFormat="1" applyFont="1" applyFill="1" applyBorder="1"/>
    <xf numFmtId="0" fontId="11" fillId="8" borderId="27" xfId="0" applyFont="1" applyFill="1" applyBorder="1"/>
    <xf numFmtId="165" fontId="11" fillId="8" borderId="27" xfId="0" applyNumberFormat="1" applyFont="1" applyFill="1" applyBorder="1"/>
    <xf numFmtId="0" fontId="6" fillId="8" borderId="5" xfId="0" applyFont="1" applyFill="1" applyBorder="1"/>
    <xf numFmtId="0" fontId="6" fillId="7" borderId="10" xfId="0" applyFont="1" applyFill="1" applyBorder="1"/>
    <xf numFmtId="0" fontId="8" fillId="7" borderId="10" xfId="0" applyFont="1" applyFill="1" applyBorder="1"/>
    <xf numFmtId="165" fontId="6" fillId="7" borderId="10" xfId="0" applyNumberFormat="1" applyFont="1" applyFill="1" applyBorder="1"/>
    <xf numFmtId="165" fontId="7" fillId="0" borderId="10" xfId="0" applyNumberFormat="1" applyFont="1" applyBorder="1"/>
    <xf numFmtId="165" fontId="0" fillId="0" borderId="10" xfId="0" applyNumberFormat="1" applyBorder="1"/>
    <xf numFmtId="0" fontId="0" fillId="0" borderId="20" xfId="0" applyBorder="1"/>
    <xf numFmtId="165" fontId="11" fillId="8" borderId="33" xfId="0" applyNumberFormat="1" applyFont="1" applyFill="1" applyBorder="1"/>
    <xf numFmtId="0" fontId="0" fillId="0" borderId="19" xfId="0" applyBorder="1"/>
    <xf numFmtId="0" fontId="6" fillId="8" borderId="10" xfId="0" applyFont="1" applyFill="1" applyBorder="1"/>
    <xf numFmtId="165" fontId="6" fillId="9" borderId="34" xfId="0" applyNumberFormat="1" applyFont="1" applyFill="1" applyBorder="1"/>
    <xf numFmtId="0" fontId="6" fillId="7" borderId="23" xfId="0" applyFont="1" applyFill="1" applyBorder="1"/>
    <xf numFmtId="0" fontId="7" fillId="0" borderId="23" xfId="0" applyFont="1" applyBorder="1"/>
    <xf numFmtId="0" fontId="0" fillId="0" borderId="23" xfId="0" applyBorder="1"/>
    <xf numFmtId="0" fontId="6" fillId="8" borderId="23" xfId="0" applyFont="1" applyFill="1" applyBorder="1"/>
    <xf numFmtId="0" fontId="6" fillId="9" borderId="23" xfId="0" applyFont="1" applyFill="1" applyBorder="1"/>
    <xf numFmtId="0" fontId="6" fillId="7" borderId="4" xfId="0" applyFont="1" applyFill="1" applyBorder="1"/>
    <xf numFmtId="165" fontId="6" fillId="7" borderId="6" xfId="0" applyNumberFormat="1" applyFont="1" applyFill="1" applyBorder="1"/>
    <xf numFmtId="165" fontId="7" fillId="0" borderId="6" xfId="0" applyNumberFormat="1" applyFont="1" applyBorder="1"/>
    <xf numFmtId="0" fontId="6" fillId="8" borderId="4" xfId="0" applyFont="1" applyFill="1" applyBorder="1"/>
    <xf numFmtId="165" fontId="6" fillId="8" borderId="6" xfId="0" applyNumberFormat="1" applyFont="1" applyFill="1" applyBorder="1"/>
    <xf numFmtId="0" fontId="6" fillId="9" borderId="7" xfId="0" applyFont="1" applyFill="1" applyBorder="1"/>
    <xf numFmtId="0" fontId="6" fillId="9" borderId="8" xfId="0" applyFont="1" applyFill="1" applyBorder="1"/>
    <xf numFmtId="165" fontId="6" fillId="9" borderId="12" xfId="0" applyNumberFormat="1" applyFont="1" applyFill="1" applyBorder="1"/>
    <xf numFmtId="0" fontId="8" fillId="0" borderId="14" xfId="0" applyFont="1" applyBorder="1" applyAlignment="1">
      <alignment horizontal="center" textRotation="90"/>
    </xf>
    <xf numFmtId="0" fontId="8" fillId="0" borderId="38" xfId="0" applyFont="1" applyBorder="1" applyAlignment="1">
      <alignment horizontal="center" textRotation="90"/>
    </xf>
    <xf numFmtId="0" fontId="8" fillId="9" borderId="39" xfId="0" applyFont="1" applyFill="1" applyBorder="1" applyAlignment="1">
      <alignment horizontal="center" textRotation="90"/>
    </xf>
    <xf numFmtId="0" fontId="8" fillId="9" borderId="14" xfId="0" applyFont="1" applyFill="1" applyBorder="1" applyAlignment="1">
      <alignment horizontal="center" textRotation="90"/>
    </xf>
    <xf numFmtId="0" fontId="8" fillId="9" borderId="40" xfId="0" applyFont="1" applyFill="1" applyBorder="1" applyAlignment="1">
      <alignment horizontal="center" textRotation="90"/>
    </xf>
    <xf numFmtId="0" fontId="8" fillId="0" borderId="16" xfId="0" applyFont="1" applyBorder="1" applyAlignment="1">
      <alignment horizontal="center" textRotation="90"/>
    </xf>
    <xf numFmtId="0" fontId="8" fillId="10" borderId="16" xfId="0" applyFont="1" applyFill="1" applyBorder="1" applyAlignment="1">
      <alignment horizontal="center" textRotation="90"/>
    </xf>
    <xf numFmtId="0" fontId="8" fillId="10" borderId="14" xfId="0" applyFont="1" applyFill="1" applyBorder="1" applyAlignment="1">
      <alignment horizontal="center" textRotation="90"/>
    </xf>
    <xf numFmtId="165" fontId="6" fillId="8" borderId="10" xfId="0" applyNumberFormat="1" applyFont="1" applyFill="1" applyBorder="1"/>
    <xf numFmtId="165" fontId="6" fillId="9" borderId="18" xfId="0" applyNumberFormat="1" applyFont="1" applyFill="1" applyBorder="1"/>
    <xf numFmtId="0" fontId="7" fillId="10" borderId="5" xfId="0" applyFont="1" applyFill="1" applyBorder="1"/>
    <xf numFmtId="0" fontId="7" fillId="10" borderId="4" xfId="0" applyFont="1" applyFill="1" applyBorder="1"/>
    <xf numFmtId="165" fontId="7" fillId="10" borderId="6" xfId="0" applyNumberFormat="1" applyFont="1" applyFill="1" applyBorder="1"/>
    <xf numFmtId="0" fontId="6" fillId="7" borderId="1" xfId="0" applyFont="1" applyFill="1" applyBorder="1"/>
    <xf numFmtId="0" fontId="6" fillId="7" borderId="2" xfId="0" applyFont="1" applyFill="1" applyBorder="1"/>
    <xf numFmtId="165" fontId="6" fillId="7" borderId="3" xfId="0" applyNumberFormat="1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9" fillId="7" borderId="23" xfId="0" applyFont="1" applyFill="1" applyBorder="1"/>
    <xf numFmtId="0" fontId="7" fillId="0" borderId="15" xfId="0" applyFont="1" applyBorder="1"/>
    <xf numFmtId="0" fontId="6" fillId="8" borderId="26" xfId="0" applyFont="1" applyFill="1" applyBorder="1"/>
    <xf numFmtId="0" fontId="0" fillId="0" borderId="17" xfId="0" applyBorder="1"/>
    <xf numFmtId="0" fontId="6" fillId="9" borderId="30" xfId="0" applyFont="1" applyFill="1" applyBorder="1"/>
    <xf numFmtId="0" fontId="4" fillId="0" borderId="23" xfId="1" applyFont="1" applyBorder="1" applyAlignment="1">
      <alignment horizontal="center" vertical="center" wrapText="1"/>
    </xf>
    <xf numFmtId="0" fontId="5" fillId="7" borderId="23" xfId="1" applyFont="1" applyFill="1" applyBorder="1" applyAlignment="1">
      <alignment vertical="center"/>
    </xf>
    <xf numFmtId="0" fontId="4" fillId="6" borderId="23" xfId="1" applyFont="1" applyFill="1" applyBorder="1" applyAlignment="1">
      <alignment vertical="center"/>
    </xf>
    <xf numFmtId="0" fontId="5" fillId="7" borderId="23" xfId="1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textRotation="90"/>
    </xf>
    <xf numFmtId="0" fontId="2" fillId="2" borderId="5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textRotation="90"/>
    </xf>
    <xf numFmtId="0" fontId="8" fillId="0" borderId="11" xfId="0" applyFont="1" applyBorder="1" applyAlignment="1">
      <alignment horizontal="center" textRotation="90"/>
    </xf>
    <xf numFmtId="3" fontId="1" fillId="2" borderId="8" xfId="0" applyNumberFormat="1" applyFont="1" applyFill="1" applyBorder="1"/>
    <xf numFmtId="4" fontId="1" fillId="2" borderId="8" xfId="0" applyNumberFormat="1" applyFont="1" applyFill="1" applyBorder="1"/>
    <xf numFmtId="10" fontId="1" fillId="2" borderId="8" xfId="0" applyNumberFormat="1" applyFont="1" applyFill="1" applyBorder="1"/>
    <xf numFmtId="2" fontId="1" fillId="2" borderId="18" xfId="0" applyNumberFormat="1" applyFont="1" applyFill="1" applyBorder="1"/>
    <xf numFmtId="2" fontId="1" fillId="2" borderId="22" xfId="0" applyNumberFormat="1" applyFont="1" applyFill="1" applyBorder="1"/>
    <xf numFmtId="4" fontId="1" fillId="2" borderId="12" xfId="0" applyNumberFormat="1" applyFont="1" applyFill="1" applyBorder="1"/>
    <xf numFmtId="3" fontId="1" fillId="4" borderId="5" xfId="0" applyNumberFormat="1" applyFont="1" applyFill="1" applyBorder="1"/>
    <xf numFmtId="3" fontId="1" fillId="4" borderId="23" xfId="0" applyNumberFormat="1" applyFont="1" applyFill="1" applyBorder="1"/>
    <xf numFmtId="0" fontId="2" fillId="0" borderId="5" xfId="0" applyFont="1" applyBorder="1"/>
    <xf numFmtId="0" fontId="1" fillId="0" borderId="5" xfId="0" applyFont="1" applyBorder="1"/>
    <xf numFmtId="0" fontId="8" fillId="7" borderId="23" xfId="0" applyFont="1" applyFill="1" applyBorder="1"/>
    <xf numFmtId="165" fontId="0" fillId="0" borderId="23" xfId="0" applyNumberFormat="1" applyBorder="1"/>
    <xf numFmtId="0" fontId="0" fillId="8" borderId="23" xfId="0" applyFill="1" applyBorder="1"/>
    <xf numFmtId="0" fontId="6" fillId="9" borderId="15" xfId="0" applyFont="1" applyFill="1" applyBorder="1"/>
    <xf numFmtId="165" fontId="0" fillId="0" borderId="23" xfId="0" applyNumberFormat="1" applyFont="1" applyFill="1" applyBorder="1"/>
    <xf numFmtId="0" fontId="0" fillId="0" borderId="23" xfId="0" applyFont="1" applyFill="1" applyBorder="1"/>
    <xf numFmtId="0" fontId="13" fillId="0" borderId="0" xfId="0" applyFont="1" applyBorder="1" applyAlignment="1"/>
    <xf numFmtId="164" fontId="1" fillId="4" borderId="5" xfId="0" applyNumberFormat="1" applyFont="1" applyFill="1" applyBorder="1"/>
    <xf numFmtId="164" fontId="1" fillId="2" borderId="8" xfId="0" applyNumberFormat="1" applyFont="1" applyFill="1" applyBorder="1"/>
    <xf numFmtId="165" fontId="6" fillId="7" borderId="23" xfId="0" applyNumberFormat="1" applyFont="1" applyFill="1" applyBorder="1"/>
    <xf numFmtId="165" fontId="7" fillId="0" borderId="23" xfId="0" applyNumberFormat="1" applyFont="1" applyBorder="1"/>
    <xf numFmtId="165" fontId="6" fillId="9" borderId="15" xfId="0" applyNumberFormat="1" applyFont="1" applyFill="1" applyBorder="1"/>
    <xf numFmtId="1" fontId="0" fillId="0" borderId="23" xfId="0" applyNumberFormat="1" applyBorder="1"/>
    <xf numFmtId="165" fontId="7" fillId="0" borderId="5" xfId="0" applyNumberFormat="1" applyFont="1" applyFill="1" applyBorder="1"/>
    <xf numFmtId="165" fontId="8" fillId="7" borderId="5" xfId="0" applyNumberFormat="1" applyFont="1" applyFill="1" applyBorder="1"/>
    <xf numFmtId="165" fontId="8" fillId="0" borderId="5" xfId="0" applyNumberFormat="1" applyFont="1" applyFill="1" applyBorder="1"/>
    <xf numFmtId="165" fontId="0" fillId="0" borderId="5" xfId="0" applyNumberFormat="1" applyFont="1" applyFill="1" applyBorder="1"/>
    <xf numFmtId="165" fontId="6" fillId="0" borderId="5" xfId="0" applyNumberFormat="1" applyFont="1" applyFill="1" applyBorder="1"/>
    <xf numFmtId="0" fontId="8" fillId="0" borderId="5" xfId="0" applyFont="1" applyFill="1" applyBorder="1"/>
    <xf numFmtId="165" fontId="8" fillId="0" borderId="10" xfId="0" applyNumberFormat="1" applyFont="1" applyFill="1" applyBorder="1"/>
    <xf numFmtId="0" fontId="2" fillId="2" borderId="5" xfId="0" applyFont="1" applyFill="1" applyBorder="1" applyAlignment="1">
      <alignment horizontal="center" vertical="center" wrapText="1"/>
    </xf>
    <xf numFmtId="165" fontId="6" fillId="8" borderId="23" xfId="0" applyNumberFormat="1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8" fillId="0" borderId="23" xfId="0" applyFont="1" applyFill="1" applyBorder="1"/>
    <xf numFmtId="0" fontId="6" fillId="0" borderId="5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165" fontId="8" fillId="7" borderId="23" xfId="0" applyNumberFormat="1" applyFont="1" applyFill="1" applyBorder="1"/>
    <xf numFmtId="165" fontId="8" fillId="0" borderId="23" xfId="0" applyNumberFormat="1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8" fillId="8" borderId="23" xfId="0" applyFont="1" applyFill="1" applyBorder="1"/>
    <xf numFmtId="0" fontId="8" fillId="9" borderId="23" xfId="0" applyFont="1" applyFill="1" applyBorder="1"/>
    <xf numFmtId="165" fontId="8" fillId="8" borderId="23" xfId="0" applyNumberFormat="1" applyFont="1" applyFill="1" applyBorder="1"/>
    <xf numFmtId="165" fontId="6" fillId="9" borderId="23" xfId="0" applyNumberFormat="1" applyFont="1" applyFill="1" applyBorder="1"/>
    <xf numFmtId="0" fontId="6" fillId="0" borderId="23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20" xfId="0" applyNumberFormat="1" applyFont="1" applyBorder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24" xfId="0" applyNumberFormat="1" applyFont="1" applyBorder="1" applyAlignment="1">
      <alignment horizontal="center" vertical="center" wrapText="1"/>
    </xf>
    <xf numFmtId="14" fontId="1" fillId="0" borderId="23" xfId="0" applyNumberFormat="1" applyFont="1" applyBorder="1" applyAlignment="1">
      <alignment horizontal="center" vertical="center" wrapText="1"/>
    </xf>
    <xf numFmtId="0" fontId="6" fillId="10" borderId="35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37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textRotation="90"/>
    </xf>
    <xf numFmtId="0" fontId="11" fillId="0" borderId="43" xfId="0" applyFont="1" applyBorder="1" applyAlignment="1">
      <alignment horizontal="center" textRotation="90"/>
    </xf>
    <xf numFmtId="0" fontId="6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8" fillId="9" borderId="31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9" borderId="5" xfId="0" applyFont="1" applyFill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9" fillId="0" borderId="5" xfId="0" applyFont="1" applyBorder="1" applyAlignment="1">
      <alignment horizontal="center" textRotation="90"/>
    </xf>
    <xf numFmtId="0" fontId="11" fillId="8" borderId="5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2" fillId="0" borderId="43" xfId="0" applyFont="1" applyBorder="1" applyAlignment="1">
      <alignment horizontal="center" textRotation="90"/>
    </xf>
    <xf numFmtId="0" fontId="12" fillId="0" borderId="44" xfId="0" applyFont="1" applyBorder="1" applyAlignment="1">
      <alignment horizontal="center" textRotation="90"/>
    </xf>
    <xf numFmtId="165" fontId="6" fillId="0" borderId="23" xfId="0" applyNumberFormat="1" applyFont="1" applyFill="1" applyBorder="1"/>
    <xf numFmtId="1" fontId="6" fillId="0" borderId="23" xfId="0" applyNumberFormat="1" applyFont="1" applyFill="1" applyBorder="1"/>
    <xf numFmtId="1" fontId="6" fillId="9" borderId="15" xfId="0" applyNumberFormat="1" applyFont="1" applyFill="1" applyBorder="1"/>
    <xf numFmtId="1" fontId="6" fillId="8" borderId="5" xfId="0" applyNumberFormat="1" applyFont="1" applyFill="1" applyBorder="1"/>
  </cellXfs>
  <cellStyles count="2">
    <cellStyle name="Звичайний_Аркуш1_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0" name="Text Box 17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1" name="Text Box 18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3" name="Text Box 20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26" name="Text Box 17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27" name="Text Box 18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28" name="Text Box 19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29" name="Text Box 20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4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4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42" name="Text Box 17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43" name="Text Box 18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44" name="Text Box 19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45" name="Text Box 20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47" name="Text Box 18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48" name="Text Box 19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49" name="Text Box 20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6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6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6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6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6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6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6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6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6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6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7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7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7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7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7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7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7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7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7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8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8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8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8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8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8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8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8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8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8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9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9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9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9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9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9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9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9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0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0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0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0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0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0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0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0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0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1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1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1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1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1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1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1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1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1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1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2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2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2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2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2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2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2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2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2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2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3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3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3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3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3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3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3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3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42" name="Text Box 17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43" name="Text Box 18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45" name="Text Box 20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4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4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4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4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5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5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5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5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54" name="Text Box 17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55" name="Text Box 18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56" name="Text Box 19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57" name="Text Box 20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5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5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6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6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6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6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6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6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66" name="Text Box 17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67" name="Text Box 18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68" name="Text Box 19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69" name="Text Box 20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7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7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7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7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7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7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7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78" name="Text Box 17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79" name="Text Box 18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80" name="Text Box 19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558</xdr:row>
      <xdr:rowOff>0</xdr:rowOff>
    </xdr:from>
    <xdr:to>
      <xdr:col>2</xdr:col>
      <xdr:colOff>85725</xdr:colOff>
      <xdr:row>559</xdr:row>
      <xdr:rowOff>0</xdr:rowOff>
    </xdr:to>
    <xdr:sp macro="" textlink="">
      <xdr:nvSpPr>
        <xdr:cNvPr id="181" name="Text Box 20"/>
        <xdr:cNvSpPr txBox="1">
          <a:spLocks noChangeArrowheads="1"/>
        </xdr:cNvSpPr>
      </xdr:nvSpPr>
      <xdr:spPr bwMode="auto">
        <a:xfrm>
          <a:off x="1952625" y="11088052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8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8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8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8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86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87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88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89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90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91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92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93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94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95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96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197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9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19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0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0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0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0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0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0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0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0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0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0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1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1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1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1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1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1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1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1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1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1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2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2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2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2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2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2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2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2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2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2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3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3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3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3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3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3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3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3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3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3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4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4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4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4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4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4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4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4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4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4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5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5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5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5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5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5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5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5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5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5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6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6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6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6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6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6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6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6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6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6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7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7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7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7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7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7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7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7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7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7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8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8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8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8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8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8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8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8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8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8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9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9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9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9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9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9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9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9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29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0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0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0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0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0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0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0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0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0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0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1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1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1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1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1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1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1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1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1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1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2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2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22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23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24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25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2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2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2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2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3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3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3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3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34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35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36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337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38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39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40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41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42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43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44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45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46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47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48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49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50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51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52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53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54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55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56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57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58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59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60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61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62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63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64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65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66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67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68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69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70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71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72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73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74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75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76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77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78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79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80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81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82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83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84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85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86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87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88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89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90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91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92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93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94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95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96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97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98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399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00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01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02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03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04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05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06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07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08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09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10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11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12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13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14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15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16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17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18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19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20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21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22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23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24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25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26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27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28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29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30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31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32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33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34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35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36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37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38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39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40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41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42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43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44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45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46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47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48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49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50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51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52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53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54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55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56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57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58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59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60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61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62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63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64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65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66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67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68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69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70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71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72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73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74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75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76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77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78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79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80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81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82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83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84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85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86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87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88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89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90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91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92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94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95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96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97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98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499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00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01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02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03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04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05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06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07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08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09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10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11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14" name="Text Box 17"/>
        <xdr:cNvSpPr txBox="1">
          <a:spLocks noChangeArrowheads="1"/>
        </xdr:cNvSpPr>
      </xdr:nvSpPr>
      <xdr:spPr bwMode="auto">
        <a:xfrm>
          <a:off x="1952625" y="1105566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15" name="Text Box 18"/>
        <xdr:cNvSpPr txBox="1">
          <a:spLocks noChangeArrowheads="1"/>
        </xdr:cNvSpPr>
      </xdr:nvSpPr>
      <xdr:spPr bwMode="auto">
        <a:xfrm>
          <a:off x="1952625" y="1105566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16" name="Text Box 19"/>
        <xdr:cNvSpPr txBox="1">
          <a:spLocks noChangeArrowheads="1"/>
        </xdr:cNvSpPr>
      </xdr:nvSpPr>
      <xdr:spPr bwMode="auto">
        <a:xfrm>
          <a:off x="1952625" y="1105566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17" name="Text Box 20"/>
        <xdr:cNvSpPr txBox="1">
          <a:spLocks noChangeArrowheads="1"/>
        </xdr:cNvSpPr>
      </xdr:nvSpPr>
      <xdr:spPr bwMode="auto">
        <a:xfrm>
          <a:off x="1952625" y="1105566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18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19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20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21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22" name="Text Box 17"/>
        <xdr:cNvSpPr txBox="1">
          <a:spLocks noChangeArrowheads="1"/>
        </xdr:cNvSpPr>
      </xdr:nvSpPr>
      <xdr:spPr bwMode="auto">
        <a:xfrm>
          <a:off x="1952625" y="1105566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23" name="Text Box 18"/>
        <xdr:cNvSpPr txBox="1">
          <a:spLocks noChangeArrowheads="1"/>
        </xdr:cNvSpPr>
      </xdr:nvSpPr>
      <xdr:spPr bwMode="auto">
        <a:xfrm>
          <a:off x="1952625" y="1105566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24" name="Text Box 19"/>
        <xdr:cNvSpPr txBox="1">
          <a:spLocks noChangeArrowheads="1"/>
        </xdr:cNvSpPr>
      </xdr:nvSpPr>
      <xdr:spPr bwMode="auto">
        <a:xfrm>
          <a:off x="1952625" y="1105566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25" name="Text Box 20"/>
        <xdr:cNvSpPr txBox="1">
          <a:spLocks noChangeArrowheads="1"/>
        </xdr:cNvSpPr>
      </xdr:nvSpPr>
      <xdr:spPr bwMode="auto">
        <a:xfrm>
          <a:off x="1952625" y="1105566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26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27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28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29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30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31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32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33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34" name="Text Box 534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35" name="Text Box 535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36" name="Text Box 536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37" name="Text Box 537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38" name="Text Box 538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39" name="Text Box 539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40" name="Text Box 540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41" name="Text Box 541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42" name="Text Box 542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43" name="Text Box 543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44" name="Text Box 544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45" name="Text Box 545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46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47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48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49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50" name="Text Box 550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51" name="Text Box 551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52" name="Text Box 552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76200</xdr:colOff>
      <xdr:row>557</xdr:row>
      <xdr:rowOff>0</xdr:rowOff>
    </xdr:to>
    <xdr:sp macro="" textlink="">
      <xdr:nvSpPr>
        <xdr:cNvPr id="553" name="Text Box 553"/>
        <xdr:cNvSpPr txBox="1">
          <a:spLocks noChangeArrowheads="1"/>
        </xdr:cNvSpPr>
      </xdr:nvSpPr>
      <xdr:spPr bwMode="auto">
        <a:xfrm>
          <a:off x="1952625" y="11055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54" name="Text Box 17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55" name="Text Box 18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56" name="Text Box 19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556</xdr:row>
      <xdr:rowOff>0</xdr:rowOff>
    </xdr:from>
    <xdr:to>
      <xdr:col>2</xdr:col>
      <xdr:colOff>85725</xdr:colOff>
      <xdr:row>557</xdr:row>
      <xdr:rowOff>0</xdr:rowOff>
    </xdr:to>
    <xdr:sp macro="" textlink="">
      <xdr:nvSpPr>
        <xdr:cNvPr id="557" name="Text Box 20"/>
        <xdr:cNvSpPr txBox="1">
          <a:spLocks noChangeArrowheads="1"/>
        </xdr:cNvSpPr>
      </xdr:nvSpPr>
      <xdr:spPr bwMode="auto">
        <a:xfrm>
          <a:off x="1952625" y="1105566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58" name="Text Box 17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59" name="Text Box 18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60" name="Text Box 19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0</xdr:rowOff>
    </xdr:to>
    <xdr:sp macro="" textlink="">
      <xdr:nvSpPr>
        <xdr:cNvPr id="561" name="Text Box 20"/>
        <xdr:cNvSpPr txBox="1">
          <a:spLocks noChangeArrowheads="1"/>
        </xdr:cNvSpPr>
      </xdr:nvSpPr>
      <xdr:spPr bwMode="auto">
        <a:xfrm>
          <a:off x="1952625" y="1071562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62" name="Text Box 562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63" name="Text Box 563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64" name="Text Box 564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65" name="Text Box 565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535</xdr:row>
      <xdr:rowOff>0</xdr:rowOff>
    </xdr:from>
    <xdr:to>
      <xdr:col>2</xdr:col>
      <xdr:colOff>76200</xdr:colOff>
      <xdr:row>536</xdr:row>
      <xdr:rowOff>0</xdr:rowOff>
    </xdr:to>
    <xdr:sp macro="" textlink="">
      <xdr:nvSpPr>
        <xdr:cNvPr id="566" name="Text Box 566"/>
        <xdr:cNvSpPr txBox="1">
          <a:spLocks noChangeArrowheads="1"/>
        </xdr:cNvSpPr>
      </xdr:nvSpPr>
      <xdr:spPr bwMode="auto">
        <a:xfrm>
          <a:off x="1952625" y="10715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535</xdr:row>
      <xdr:rowOff>0</xdr:rowOff>
    </xdr:from>
    <xdr:to>
      <xdr:col>2</xdr:col>
      <xdr:colOff>76200</xdr:colOff>
      <xdr:row>536</xdr:row>
      <xdr:rowOff>0</xdr:rowOff>
    </xdr:to>
    <xdr:sp macro="" textlink="">
      <xdr:nvSpPr>
        <xdr:cNvPr id="567" name="Text Box 567"/>
        <xdr:cNvSpPr txBox="1">
          <a:spLocks noChangeArrowheads="1"/>
        </xdr:cNvSpPr>
      </xdr:nvSpPr>
      <xdr:spPr bwMode="auto">
        <a:xfrm>
          <a:off x="1952625" y="10715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535</xdr:row>
      <xdr:rowOff>0</xdr:rowOff>
    </xdr:from>
    <xdr:to>
      <xdr:col>2</xdr:col>
      <xdr:colOff>76200</xdr:colOff>
      <xdr:row>536</xdr:row>
      <xdr:rowOff>0</xdr:rowOff>
    </xdr:to>
    <xdr:sp macro="" textlink="">
      <xdr:nvSpPr>
        <xdr:cNvPr id="568" name="Text Box 568"/>
        <xdr:cNvSpPr txBox="1">
          <a:spLocks noChangeArrowheads="1"/>
        </xdr:cNvSpPr>
      </xdr:nvSpPr>
      <xdr:spPr bwMode="auto">
        <a:xfrm>
          <a:off x="1952625" y="10715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535</xdr:row>
      <xdr:rowOff>0</xdr:rowOff>
    </xdr:from>
    <xdr:to>
      <xdr:col>2</xdr:col>
      <xdr:colOff>76200</xdr:colOff>
      <xdr:row>536</xdr:row>
      <xdr:rowOff>0</xdr:rowOff>
    </xdr:to>
    <xdr:sp macro="" textlink="">
      <xdr:nvSpPr>
        <xdr:cNvPr id="569" name="Text Box 569"/>
        <xdr:cNvSpPr txBox="1">
          <a:spLocks noChangeArrowheads="1"/>
        </xdr:cNvSpPr>
      </xdr:nvSpPr>
      <xdr:spPr bwMode="auto">
        <a:xfrm>
          <a:off x="1952625" y="10715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570" name="Text Box 17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571" name="Text Box 18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572" name="Text Box 19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573" name="Text Box 20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574" name="Text Box 17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575" name="Text Box 18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576" name="Text Box 19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577" name="Text Box 20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578" name="Text Box 578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579" name="Text Box 579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580" name="Text Box 580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581" name="Text Box 581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82" name="Text Box 582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83" name="Text Box 583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84" name="Text Box 584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85" name="Text Box 585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586" name="Text Box 586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587" name="Text Box 587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588" name="Text Box 588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589" name="Text Box 589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90" name="Text Box 590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91" name="Text Box 591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92" name="Text Box 592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93" name="Text Box 593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94" name="Text Box 594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95" name="Text Box 595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96" name="Text Box 596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597" name="Text Box 597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598" name="Text Box 598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599" name="Text Box 599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600" name="Text Box 600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76200</xdr:colOff>
      <xdr:row>631</xdr:row>
      <xdr:rowOff>0</xdr:rowOff>
    </xdr:to>
    <xdr:sp macro="" textlink="">
      <xdr:nvSpPr>
        <xdr:cNvPr id="601" name="Text Box 601"/>
        <xdr:cNvSpPr txBox="1">
          <a:spLocks noChangeArrowheads="1"/>
        </xdr:cNvSpPr>
      </xdr:nvSpPr>
      <xdr:spPr bwMode="auto">
        <a:xfrm>
          <a:off x="1952625" y="122539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602" name="Text Box 602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603" name="Text Box 603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604" name="Text Box 604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605" name="Text Box 605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538</xdr:row>
      <xdr:rowOff>0</xdr:rowOff>
    </xdr:from>
    <xdr:to>
      <xdr:col>2</xdr:col>
      <xdr:colOff>85725</xdr:colOff>
      <xdr:row>539</xdr:row>
      <xdr:rowOff>133350</xdr:rowOff>
    </xdr:to>
    <xdr:sp macro="" textlink="">
      <xdr:nvSpPr>
        <xdr:cNvPr id="606" name="Text Box 17"/>
        <xdr:cNvSpPr txBox="1">
          <a:spLocks noChangeArrowheads="1"/>
        </xdr:cNvSpPr>
      </xdr:nvSpPr>
      <xdr:spPr bwMode="auto">
        <a:xfrm>
          <a:off x="1952625" y="10764202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538</xdr:row>
      <xdr:rowOff>0</xdr:rowOff>
    </xdr:from>
    <xdr:to>
      <xdr:col>2</xdr:col>
      <xdr:colOff>85725</xdr:colOff>
      <xdr:row>539</xdr:row>
      <xdr:rowOff>133350</xdr:rowOff>
    </xdr:to>
    <xdr:sp macro="" textlink="">
      <xdr:nvSpPr>
        <xdr:cNvPr id="607" name="Text Box 18"/>
        <xdr:cNvSpPr txBox="1">
          <a:spLocks noChangeArrowheads="1"/>
        </xdr:cNvSpPr>
      </xdr:nvSpPr>
      <xdr:spPr bwMode="auto">
        <a:xfrm>
          <a:off x="1952625" y="10764202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538</xdr:row>
      <xdr:rowOff>0</xdr:rowOff>
    </xdr:from>
    <xdr:to>
      <xdr:col>2</xdr:col>
      <xdr:colOff>85725</xdr:colOff>
      <xdr:row>539</xdr:row>
      <xdr:rowOff>133350</xdr:rowOff>
    </xdr:to>
    <xdr:sp macro="" textlink="">
      <xdr:nvSpPr>
        <xdr:cNvPr id="608" name="Text Box 19"/>
        <xdr:cNvSpPr txBox="1">
          <a:spLocks noChangeArrowheads="1"/>
        </xdr:cNvSpPr>
      </xdr:nvSpPr>
      <xdr:spPr bwMode="auto">
        <a:xfrm>
          <a:off x="1952625" y="10764202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538</xdr:row>
      <xdr:rowOff>0</xdr:rowOff>
    </xdr:from>
    <xdr:to>
      <xdr:col>2</xdr:col>
      <xdr:colOff>85725</xdr:colOff>
      <xdr:row>539</xdr:row>
      <xdr:rowOff>133350</xdr:rowOff>
    </xdr:to>
    <xdr:sp macro="" textlink="">
      <xdr:nvSpPr>
        <xdr:cNvPr id="609" name="Text Box 20"/>
        <xdr:cNvSpPr txBox="1">
          <a:spLocks noChangeArrowheads="1"/>
        </xdr:cNvSpPr>
      </xdr:nvSpPr>
      <xdr:spPr bwMode="auto">
        <a:xfrm>
          <a:off x="1952625" y="10764202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610" name="Text Box 17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611" name="Text Box 18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612" name="Text Box 19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535</xdr:row>
      <xdr:rowOff>0</xdr:rowOff>
    </xdr:from>
    <xdr:to>
      <xdr:col>2</xdr:col>
      <xdr:colOff>85725</xdr:colOff>
      <xdr:row>536</xdr:row>
      <xdr:rowOff>19050</xdr:rowOff>
    </xdr:to>
    <xdr:sp macro="" textlink="">
      <xdr:nvSpPr>
        <xdr:cNvPr id="613" name="Text Box 20"/>
        <xdr:cNvSpPr txBox="1">
          <a:spLocks noChangeArrowheads="1"/>
        </xdr:cNvSpPr>
      </xdr:nvSpPr>
      <xdr:spPr bwMode="auto">
        <a:xfrm>
          <a:off x="1952625" y="107156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14" name="Text Box 13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15" name="Text Box 14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16" name="Text Box 15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17" name="Text Box 16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18" name="Text Box 17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19" name="Text Box 18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20" name="Text Box 19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21" name="Text Box 20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22" name="Text Box 17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23" name="Text Box 18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24" name="Text Box 19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25" name="Text Box 20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2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2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2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2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3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3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3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3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3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3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3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3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38" name="Text Box 17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39" name="Text Box 18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40" name="Text Box 19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41" name="Text Box 20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4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4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4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4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4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4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4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4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5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5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5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5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54" name="Text Box 17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55" name="Text Box 18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56" name="Text Box 19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57" name="Text Box 20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58" name="Text Box 17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59" name="Text Box 18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60" name="Text Box 19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661" name="Text Box 20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6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6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6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6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6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6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6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6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7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7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7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7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7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7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7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7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7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7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8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8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8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8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8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8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8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8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8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8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9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9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9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9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9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9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9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9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9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69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0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0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0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0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0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0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0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0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0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0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1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1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1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1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1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1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1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1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1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1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2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2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2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2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2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2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2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2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2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2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3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3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3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3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3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3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3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3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3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3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4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4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4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4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4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4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4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4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4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4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50" name="Text Box 17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51" name="Text Box 18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52" name="Text Box 19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53" name="Text Box 20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54" name="Text Box 17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55" name="Text Box 18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56" name="Text Box 19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57" name="Text Box 20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5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5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6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6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6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6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6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6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66" name="Text Box 17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67" name="Text Box 18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68" name="Text Box 19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69" name="Text Box 20"/>
        <xdr:cNvSpPr txBox="1">
          <a:spLocks noChangeArrowheads="1"/>
        </xdr:cNvSpPr>
      </xdr:nvSpPr>
      <xdr:spPr bwMode="auto">
        <a:xfrm>
          <a:off x="1952625" y="142132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7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7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7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7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7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7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7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7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78" name="Text Box 17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79" name="Text Box 18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80" name="Text Box 19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81" name="Text Box 20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8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8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8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8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8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8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8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8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90" name="Text Box 17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91" name="Text Box 18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92" name="Text Box 19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0</xdr:rowOff>
    </xdr:to>
    <xdr:sp macro="" textlink="">
      <xdr:nvSpPr>
        <xdr:cNvPr id="793" name="Text Box 20"/>
        <xdr:cNvSpPr txBox="1">
          <a:spLocks noChangeArrowheads="1"/>
        </xdr:cNvSpPr>
      </xdr:nvSpPr>
      <xdr:spPr bwMode="auto">
        <a:xfrm>
          <a:off x="1952625" y="1421320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9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9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9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79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798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799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800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801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802" name="Text Box 17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803" name="Text Box 18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804" name="Text Box 19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805" name="Text Box 20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806" name="Text Box 17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807" name="Text Box 18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808" name="Text Box 19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809" name="Text Box 20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1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1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1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1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1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1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1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1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1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1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2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2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2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2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2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2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2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2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2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2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3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3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3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3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3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3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3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3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3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3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4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4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4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4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4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4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4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4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4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4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5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5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5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5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5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5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5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5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5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5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6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6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6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6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6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6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6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6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6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6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7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7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7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7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7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7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7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7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7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7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8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8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8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8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8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8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8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8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8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8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9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9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9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9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9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9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9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9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9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89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0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0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0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0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0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0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0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0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0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0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1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1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1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1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1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1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1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1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1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1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2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2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2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2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2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2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2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2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2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2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3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3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3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3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3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3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3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3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3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3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4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4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4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4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4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4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4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4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4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94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50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51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52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53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54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55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56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57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58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59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60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61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62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63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64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65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66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67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68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69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70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71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72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73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74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75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76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77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78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79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80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81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82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83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84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85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86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87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88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89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90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91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92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93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94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95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96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97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98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999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00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01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02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03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04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05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06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07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08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09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10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11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12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13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14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15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16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17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18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19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20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21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22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23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24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25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26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27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28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29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30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31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32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33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34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35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36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37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38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39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40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41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42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43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44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45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46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47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48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49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50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51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52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53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54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55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56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57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58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59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60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61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62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63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64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65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66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67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68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69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70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71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72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73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74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75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76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77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78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79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80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81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82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83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84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85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86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87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88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89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90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91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92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93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94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95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96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97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98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099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00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01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02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03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04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05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06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07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08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09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10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11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12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13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14" name="Text Box 17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15" name="Text Box 18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16" name="Text Box 19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66675</xdr:rowOff>
    </xdr:to>
    <xdr:sp macro="" textlink="">
      <xdr:nvSpPr>
        <xdr:cNvPr id="1117" name="Text Box 20"/>
        <xdr:cNvSpPr txBox="1">
          <a:spLocks noChangeArrowheads="1"/>
        </xdr:cNvSpPr>
      </xdr:nvSpPr>
      <xdr:spPr bwMode="auto">
        <a:xfrm>
          <a:off x="1952625" y="1421320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18" name="Text Box 17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19" name="Text Box 18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20" name="Text Box 19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21" name="Text Box 20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22" name="Text Box 17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23" name="Text Box 18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24" name="Text Box 19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25" name="Text Box 20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85725</xdr:rowOff>
    </xdr:to>
    <xdr:sp macro="" textlink="">
      <xdr:nvSpPr>
        <xdr:cNvPr id="1126" name="Text Box 17"/>
        <xdr:cNvSpPr txBox="1">
          <a:spLocks noChangeArrowheads="1"/>
        </xdr:cNvSpPr>
      </xdr:nvSpPr>
      <xdr:spPr bwMode="auto">
        <a:xfrm>
          <a:off x="1952625" y="1421320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85725</xdr:rowOff>
    </xdr:to>
    <xdr:sp macro="" textlink="">
      <xdr:nvSpPr>
        <xdr:cNvPr id="1127" name="Text Box 18"/>
        <xdr:cNvSpPr txBox="1">
          <a:spLocks noChangeArrowheads="1"/>
        </xdr:cNvSpPr>
      </xdr:nvSpPr>
      <xdr:spPr bwMode="auto">
        <a:xfrm>
          <a:off x="1952625" y="1421320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85725</xdr:rowOff>
    </xdr:to>
    <xdr:sp macro="" textlink="">
      <xdr:nvSpPr>
        <xdr:cNvPr id="1128" name="Text Box 19"/>
        <xdr:cNvSpPr txBox="1">
          <a:spLocks noChangeArrowheads="1"/>
        </xdr:cNvSpPr>
      </xdr:nvSpPr>
      <xdr:spPr bwMode="auto">
        <a:xfrm>
          <a:off x="1952625" y="1421320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85725</xdr:rowOff>
    </xdr:to>
    <xdr:sp macro="" textlink="">
      <xdr:nvSpPr>
        <xdr:cNvPr id="1129" name="Text Box 20"/>
        <xdr:cNvSpPr txBox="1">
          <a:spLocks noChangeArrowheads="1"/>
        </xdr:cNvSpPr>
      </xdr:nvSpPr>
      <xdr:spPr bwMode="auto">
        <a:xfrm>
          <a:off x="1952625" y="1421320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30" name="Text Box 17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31" name="Text Box 18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32" name="Text Box 19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33" name="Text Box 20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85725</xdr:rowOff>
    </xdr:to>
    <xdr:sp macro="" textlink="">
      <xdr:nvSpPr>
        <xdr:cNvPr id="1134" name="Text Box 17"/>
        <xdr:cNvSpPr txBox="1">
          <a:spLocks noChangeArrowheads="1"/>
        </xdr:cNvSpPr>
      </xdr:nvSpPr>
      <xdr:spPr bwMode="auto">
        <a:xfrm>
          <a:off x="1952625" y="1421320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85725</xdr:rowOff>
    </xdr:to>
    <xdr:sp macro="" textlink="">
      <xdr:nvSpPr>
        <xdr:cNvPr id="1135" name="Text Box 18"/>
        <xdr:cNvSpPr txBox="1">
          <a:spLocks noChangeArrowheads="1"/>
        </xdr:cNvSpPr>
      </xdr:nvSpPr>
      <xdr:spPr bwMode="auto">
        <a:xfrm>
          <a:off x="1952625" y="1421320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85725</xdr:rowOff>
    </xdr:to>
    <xdr:sp macro="" textlink="">
      <xdr:nvSpPr>
        <xdr:cNvPr id="1136" name="Text Box 19"/>
        <xdr:cNvSpPr txBox="1">
          <a:spLocks noChangeArrowheads="1"/>
        </xdr:cNvSpPr>
      </xdr:nvSpPr>
      <xdr:spPr bwMode="auto">
        <a:xfrm>
          <a:off x="1952625" y="1421320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85725</xdr:rowOff>
    </xdr:to>
    <xdr:sp macro="" textlink="">
      <xdr:nvSpPr>
        <xdr:cNvPr id="1137" name="Text Box 20"/>
        <xdr:cNvSpPr txBox="1">
          <a:spLocks noChangeArrowheads="1"/>
        </xdr:cNvSpPr>
      </xdr:nvSpPr>
      <xdr:spPr bwMode="auto">
        <a:xfrm>
          <a:off x="1952625" y="1421320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38" name="Text Box 17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39" name="Text Box 18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40" name="Text Box 19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41" name="Text Box 20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4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4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4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4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50" name="Text Box 1151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51" name="Text Box 1152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5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5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6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6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76200</xdr:colOff>
      <xdr:row>752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1952625" y="142132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66" name="Text Box 17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67" name="Text Box 18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68" name="Text Box 19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169" name="Text Box 20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7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7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7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17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729</xdr:row>
      <xdr:rowOff>0</xdr:rowOff>
    </xdr:from>
    <xdr:to>
      <xdr:col>2</xdr:col>
      <xdr:colOff>76200</xdr:colOff>
      <xdr:row>730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1952625" y="138569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729</xdr:row>
      <xdr:rowOff>0</xdr:rowOff>
    </xdr:from>
    <xdr:to>
      <xdr:col>2</xdr:col>
      <xdr:colOff>76200</xdr:colOff>
      <xdr:row>730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1952625" y="138569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729</xdr:row>
      <xdr:rowOff>0</xdr:rowOff>
    </xdr:from>
    <xdr:to>
      <xdr:col>2</xdr:col>
      <xdr:colOff>76200</xdr:colOff>
      <xdr:row>730</xdr:row>
      <xdr:rowOff>0</xdr:rowOff>
    </xdr:to>
    <xdr:sp macro="" textlink="">
      <xdr:nvSpPr>
        <xdr:cNvPr id="1180" name="Text Box 1181"/>
        <xdr:cNvSpPr txBox="1">
          <a:spLocks noChangeArrowheads="1"/>
        </xdr:cNvSpPr>
      </xdr:nvSpPr>
      <xdr:spPr bwMode="auto">
        <a:xfrm>
          <a:off x="1952625" y="138569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729</xdr:row>
      <xdr:rowOff>0</xdr:rowOff>
    </xdr:from>
    <xdr:to>
      <xdr:col>2</xdr:col>
      <xdr:colOff>76200</xdr:colOff>
      <xdr:row>730</xdr:row>
      <xdr:rowOff>0</xdr:rowOff>
    </xdr:to>
    <xdr:sp macro="" textlink="">
      <xdr:nvSpPr>
        <xdr:cNvPr id="1181" name="Text Box 1182"/>
        <xdr:cNvSpPr txBox="1">
          <a:spLocks noChangeArrowheads="1"/>
        </xdr:cNvSpPr>
      </xdr:nvSpPr>
      <xdr:spPr bwMode="auto">
        <a:xfrm>
          <a:off x="1952625" y="138569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57150</xdr:rowOff>
    </xdr:to>
    <xdr:sp macro="" textlink="">
      <xdr:nvSpPr>
        <xdr:cNvPr id="1182" name="Text Box 17"/>
        <xdr:cNvSpPr txBox="1">
          <a:spLocks noChangeArrowheads="1"/>
        </xdr:cNvSpPr>
      </xdr:nvSpPr>
      <xdr:spPr bwMode="auto">
        <a:xfrm>
          <a:off x="1952625" y="1385697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57150</xdr:rowOff>
    </xdr:to>
    <xdr:sp macro="" textlink="">
      <xdr:nvSpPr>
        <xdr:cNvPr id="1183" name="Text Box 18"/>
        <xdr:cNvSpPr txBox="1">
          <a:spLocks noChangeArrowheads="1"/>
        </xdr:cNvSpPr>
      </xdr:nvSpPr>
      <xdr:spPr bwMode="auto">
        <a:xfrm>
          <a:off x="1952625" y="1385697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57150</xdr:rowOff>
    </xdr:to>
    <xdr:sp macro="" textlink="">
      <xdr:nvSpPr>
        <xdr:cNvPr id="1184" name="Text Box 19"/>
        <xdr:cNvSpPr txBox="1">
          <a:spLocks noChangeArrowheads="1"/>
        </xdr:cNvSpPr>
      </xdr:nvSpPr>
      <xdr:spPr bwMode="auto">
        <a:xfrm>
          <a:off x="1952625" y="1385697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57150</xdr:rowOff>
    </xdr:to>
    <xdr:sp macro="" textlink="">
      <xdr:nvSpPr>
        <xdr:cNvPr id="1185" name="Text Box 20"/>
        <xdr:cNvSpPr txBox="1">
          <a:spLocks noChangeArrowheads="1"/>
        </xdr:cNvSpPr>
      </xdr:nvSpPr>
      <xdr:spPr bwMode="auto">
        <a:xfrm>
          <a:off x="1952625" y="1385697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28575</xdr:rowOff>
    </xdr:to>
    <xdr:sp macro="" textlink="">
      <xdr:nvSpPr>
        <xdr:cNvPr id="1186" name="Text Box 17"/>
        <xdr:cNvSpPr txBox="1">
          <a:spLocks noChangeArrowheads="1"/>
        </xdr:cNvSpPr>
      </xdr:nvSpPr>
      <xdr:spPr bwMode="auto">
        <a:xfrm>
          <a:off x="1952625" y="1385697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28575</xdr:rowOff>
    </xdr:to>
    <xdr:sp macro="" textlink="">
      <xdr:nvSpPr>
        <xdr:cNvPr id="1187" name="Text Box 18"/>
        <xdr:cNvSpPr txBox="1">
          <a:spLocks noChangeArrowheads="1"/>
        </xdr:cNvSpPr>
      </xdr:nvSpPr>
      <xdr:spPr bwMode="auto">
        <a:xfrm>
          <a:off x="1952625" y="1385697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28575</xdr:rowOff>
    </xdr:to>
    <xdr:sp macro="" textlink="">
      <xdr:nvSpPr>
        <xdr:cNvPr id="1188" name="Text Box 19"/>
        <xdr:cNvSpPr txBox="1">
          <a:spLocks noChangeArrowheads="1"/>
        </xdr:cNvSpPr>
      </xdr:nvSpPr>
      <xdr:spPr bwMode="auto">
        <a:xfrm>
          <a:off x="1952625" y="1385697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28575</xdr:rowOff>
    </xdr:to>
    <xdr:sp macro="" textlink="">
      <xdr:nvSpPr>
        <xdr:cNvPr id="1189" name="Text Box 20"/>
        <xdr:cNvSpPr txBox="1">
          <a:spLocks noChangeArrowheads="1"/>
        </xdr:cNvSpPr>
      </xdr:nvSpPr>
      <xdr:spPr bwMode="auto">
        <a:xfrm>
          <a:off x="1952625" y="1385697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190" name="Text Box 1191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191" name="Text Box 1192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200" name="Text Box 1201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201" name="Text Box 1202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210" name="Text Box 1211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211" name="Text Box 1212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732</xdr:row>
      <xdr:rowOff>0</xdr:rowOff>
    </xdr:from>
    <xdr:to>
      <xdr:col>2</xdr:col>
      <xdr:colOff>85725</xdr:colOff>
      <xdr:row>733</xdr:row>
      <xdr:rowOff>95250</xdr:rowOff>
    </xdr:to>
    <xdr:sp macro="" textlink="">
      <xdr:nvSpPr>
        <xdr:cNvPr id="1218" name="Text Box 17"/>
        <xdr:cNvSpPr txBox="1">
          <a:spLocks noChangeArrowheads="1"/>
        </xdr:cNvSpPr>
      </xdr:nvSpPr>
      <xdr:spPr bwMode="auto">
        <a:xfrm>
          <a:off x="1952625" y="13905547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732</xdr:row>
      <xdr:rowOff>0</xdr:rowOff>
    </xdr:from>
    <xdr:to>
      <xdr:col>2</xdr:col>
      <xdr:colOff>85725</xdr:colOff>
      <xdr:row>733</xdr:row>
      <xdr:rowOff>95250</xdr:rowOff>
    </xdr:to>
    <xdr:sp macro="" textlink="">
      <xdr:nvSpPr>
        <xdr:cNvPr id="1219" name="Text Box 18"/>
        <xdr:cNvSpPr txBox="1">
          <a:spLocks noChangeArrowheads="1"/>
        </xdr:cNvSpPr>
      </xdr:nvSpPr>
      <xdr:spPr bwMode="auto">
        <a:xfrm>
          <a:off x="1952625" y="13905547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732</xdr:row>
      <xdr:rowOff>0</xdr:rowOff>
    </xdr:from>
    <xdr:to>
      <xdr:col>2</xdr:col>
      <xdr:colOff>85725</xdr:colOff>
      <xdr:row>733</xdr:row>
      <xdr:rowOff>95250</xdr:rowOff>
    </xdr:to>
    <xdr:sp macro="" textlink="">
      <xdr:nvSpPr>
        <xdr:cNvPr id="1220" name="Text Box 19"/>
        <xdr:cNvSpPr txBox="1">
          <a:spLocks noChangeArrowheads="1"/>
        </xdr:cNvSpPr>
      </xdr:nvSpPr>
      <xdr:spPr bwMode="auto">
        <a:xfrm>
          <a:off x="1952625" y="13905547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732</xdr:row>
      <xdr:rowOff>0</xdr:rowOff>
    </xdr:from>
    <xdr:to>
      <xdr:col>2</xdr:col>
      <xdr:colOff>85725</xdr:colOff>
      <xdr:row>733</xdr:row>
      <xdr:rowOff>95250</xdr:rowOff>
    </xdr:to>
    <xdr:sp macro="" textlink="">
      <xdr:nvSpPr>
        <xdr:cNvPr id="1221" name="Text Box 20"/>
        <xdr:cNvSpPr txBox="1">
          <a:spLocks noChangeArrowheads="1"/>
        </xdr:cNvSpPr>
      </xdr:nvSpPr>
      <xdr:spPr bwMode="auto">
        <a:xfrm>
          <a:off x="1952625" y="13905547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104775</xdr:rowOff>
    </xdr:to>
    <xdr:sp macro="" textlink="">
      <xdr:nvSpPr>
        <xdr:cNvPr id="1222" name="Text Box 17"/>
        <xdr:cNvSpPr txBox="1">
          <a:spLocks noChangeArrowheads="1"/>
        </xdr:cNvSpPr>
      </xdr:nvSpPr>
      <xdr:spPr bwMode="auto">
        <a:xfrm>
          <a:off x="1952625" y="138569700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104775</xdr:rowOff>
    </xdr:to>
    <xdr:sp macro="" textlink="">
      <xdr:nvSpPr>
        <xdr:cNvPr id="1223" name="Text Box 18"/>
        <xdr:cNvSpPr txBox="1">
          <a:spLocks noChangeArrowheads="1"/>
        </xdr:cNvSpPr>
      </xdr:nvSpPr>
      <xdr:spPr bwMode="auto">
        <a:xfrm>
          <a:off x="1952625" y="138569700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104775</xdr:rowOff>
    </xdr:to>
    <xdr:sp macro="" textlink="">
      <xdr:nvSpPr>
        <xdr:cNvPr id="1224" name="Text Box 19"/>
        <xdr:cNvSpPr txBox="1">
          <a:spLocks noChangeArrowheads="1"/>
        </xdr:cNvSpPr>
      </xdr:nvSpPr>
      <xdr:spPr bwMode="auto">
        <a:xfrm>
          <a:off x="1952625" y="138569700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104775</xdr:rowOff>
    </xdr:to>
    <xdr:sp macro="" textlink="">
      <xdr:nvSpPr>
        <xdr:cNvPr id="1225" name="Text Box 20"/>
        <xdr:cNvSpPr txBox="1">
          <a:spLocks noChangeArrowheads="1"/>
        </xdr:cNvSpPr>
      </xdr:nvSpPr>
      <xdr:spPr bwMode="auto">
        <a:xfrm>
          <a:off x="1952625" y="138569700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26" name="Text Box 13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27" name="Text Box 14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28" name="Text Box 15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29" name="Text Box 16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30" name="Text Box 17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31" name="Text Box 18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32" name="Text Box 19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33" name="Text Box 20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34" name="Text Box 17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35" name="Text Box 18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36" name="Text Box 19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37" name="Text Box 20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3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3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4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4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4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4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4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4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4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4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4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4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50" name="Text Box 17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51" name="Text Box 18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52" name="Text Box 19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53" name="Text Box 20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5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5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5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5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5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5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6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6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6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6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6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6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66" name="Text Box 17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67" name="Text Box 18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68" name="Text Box 19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69" name="Text Box 20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70" name="Text Box 17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71" name="Text Box 18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72" name="Text Box 19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273" name="Text Box 20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7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7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7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7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7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7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8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8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8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8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8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8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8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8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8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8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9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9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9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9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9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9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9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9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9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29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0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0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0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0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0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0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0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0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0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0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1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1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1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1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1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1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1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1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1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1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2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2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2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2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2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2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2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2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2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2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3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3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3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3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3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3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3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3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3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3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4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4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4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4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4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4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4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4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4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4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5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5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5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5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5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5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5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5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5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5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6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6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62" name="Text Box 17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63" name="Text Box 18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64" name="Text Box 19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65" name="Text Box 20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66" name="Text Box 17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67" name="Text Box 18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68" name="Text Box 19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69" name="Text Box 20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7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7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7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7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7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7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7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7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78" name="Text Box 17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79" name="Text Box 18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80" name="Text Box 19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81" name="Text Box 20"/>
        <xdr:cNvSpPr txBox="1">
          <a:spLocks noChangeArrowheads="1"/>
        </xdr:cNvSpPr>
      </xdr:nvSpPr>
      <xdr:spPr bwMode="auto">
        <a:xfrm>
          <a:off x="1952625" y="1669065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8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8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8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8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8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8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8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8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90" name="Text Box 17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91" name="Text Box 18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92" name="Text Box 19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393" name="Text Box 20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9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9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9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9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9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39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0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0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402" name="Text Box 17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403" name="Text Box 18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404" name="Text Box 19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904</xdr:row>
      <xdr:rowOff>0</xdr:rowOff>
    </xdr:from>
    <xdr:to>
      <xdr:col>2</xdr:col>
      <xdr:colOff>85725</xdr:colOff>
      <xdr:row>905</xdr:row>
      <xdr:rowOff>0</xdr:rowOff>
    </xdr:to>
    <xdr:sp macro="" textlink="">
      <xdr:nvSpPr>
        <xdr:cNvPr id="1405" name="Text Box 20"/>
        <xdr:cNvSpPr txBox="1">
          <a:spLocks noChangeArrowheads="1"/>
        </xdr:cNvSpPr>
      </xdr:nvSpPr>
      <xdr:spPr bwMode="auto">
        <a:xfrm>
          <a:off x="1952625" y="1669065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0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0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0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0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10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11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12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13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14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15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16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17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18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19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20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421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2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2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2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2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2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2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2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2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3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3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3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3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3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3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3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3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3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3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4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4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4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4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4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4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4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4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4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4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5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5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5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5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5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5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5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5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5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5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6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6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6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6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6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6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6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6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6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6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7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7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7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7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7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7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7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7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7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7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8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8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8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8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8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8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8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8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8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8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9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9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9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9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9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9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9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9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9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49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0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0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0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0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0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0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0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0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0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0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1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1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1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1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1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1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1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1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1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1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2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2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2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2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2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2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2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2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2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2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3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3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3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3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3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3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3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3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3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3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4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4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4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4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4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4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46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47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48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49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5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5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5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5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5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5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5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5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58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59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60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561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62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63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64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65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66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67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68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69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70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71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72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73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74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75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76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77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78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79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80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81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82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83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84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85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86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87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88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89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90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91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92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93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94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95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96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97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98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599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00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01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02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03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04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05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06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07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08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09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10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11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12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13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14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15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16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17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18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19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20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21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22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23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24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25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26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27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28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29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30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31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32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33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34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35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36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37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38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39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40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41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42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43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44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45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46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47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48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49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50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51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52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53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54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55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56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57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58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59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60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61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62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63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64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65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66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67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68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69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70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71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72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73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74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75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76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77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78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79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80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81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82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83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84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85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86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87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88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89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90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91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92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93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94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95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96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97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98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699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00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01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02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03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04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05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06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07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08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09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10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11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12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13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14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15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16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17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18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19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20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21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22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23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24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25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26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27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28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29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30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31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32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33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34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35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36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37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38" name="Text Box 17"/>
        <xdr:cNvSpPr txBox="1">
          <a:spLocks noChangeArrowheads="1"/>
        </xdr:cNvSpPr>
      </xdr:nvSpPr>
      <xdr:spPr bwMode="auto">
        <a:xfrm>
          <a:off x="1952625" y="1662588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39" name="Text Box 18"/>
        <xdr:cNvSpPr txBox="1">
          <a:spLocks noChangeArrowheads="1"/>
        </xdr:cNvSpPr>
      </xdr:nvSpPr>
      <xdr:spPr bwMode="auto">
        <a:xfrm>
          <a:off x="1952625" y="1662588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40" name="Text Box 19"/>
        <xdr:cNvSpPr txBox="1">
          <a:spLocks noChangeArrowheads="1"/>
        </xdr:cNvSpPr>
      </xdr:nvSpPr>
      <xdr:spPr bwMode="auto">
        <a:xfrm>
          <a:off x="1952625" y="1662588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41" name="Text Box 20"/>
        <xdr:cNvSpPr txBox="1">
          <a:spLocks noChangeArrowheads="1"/>
        </xdr:cNvSpPr>
      </xdr:nvSpPr>
      <xdr:spPr bwMode="auto">
        <a:xfrm>
          <a:off x="1952625" y="1662588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42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43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44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45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46" name="Text Box 17"/>
        <xdr:cNvSpPr txBox="1">
          <a:spLocks noChangeArrowheads="1"/>
        </xdr:cNvSpPr>
      </xdr:nvSpPr>
      <xdr:spPr bwMode="auto">
        <a:xfrm>
          <a:off x="1952625" y="1662588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47" name="Text Box 18"/>
        <xdr:cNvSpPr txBox="1">
          <a:spLocks noChangeArrowheads="1"/>
        </xdr:cNvSpPr>
      </xdr:nvSpPr>
      <xdr:spPr bwMode="auto">
        <a:xfrm>
          <a:off x="1952625" y="1662588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48" name="Text Box 19"/>
        <xdr:cNvSpPr txBox="1">
          <a:spLocks noChangeArrowheads="1"/>
        </xdr:cNvSpPr>
      </xdr:nvSpPr>
      <xdr:spPr bwMode="auto">
        <a:xfrm>
          <a:off x="1952625" y="1662588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49" name="Text Box 20"/>
        <xdr:cNvSpPr txBox="1">
          <a:spLocks noChangeArrowheads="1"/>
        </xdr:cNvSpPr>
      </xdr:nvSpPr>
      <xdr:spPr bwMode="auto">
        <a:xfrm>
          <a:off x="1952625" y="1662588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50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51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52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53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54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55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56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57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58" name="Text Box 1760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59" name="Text Box 1761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60" name="Text Box 1762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61" name="Text Box 1763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62" name="Text Box 1764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63" name="Text Box 1765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64" name="Text Box 1766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65" name="Text Box 1767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66" name="Text Box 1768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67" name="Text Box 1769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68" name="Text Box 1770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69" name="Text Box 1771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70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71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72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73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74" name="Text Box 1776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75" name="Text Box 1777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76" name="Text Box 1778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76200</xdr:colOff>
      <xdr:row>901</xdr:row>
      <xdr:rowOff>0</xdr:rowOff>
    </xdr:to>
    <xdr:sp macro="" textlink="">
      <xdr:nvSpPr>
        <xdr:cNvPr id="1777" name="Text Box 1779"/>
        <xdr:cNvSpPr txBox="1">
          <a:spLocks noChangeArrowheads="1"/>
        </xdr:cNvSpPr>
      </xdr:nvSpPr>
      <xdr:spPr bwMode="auto">
        <a:xfrm>
          <a:off x="1952625" y="166258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78" name="Text Box 17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79" name="Text Box 18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80" name="Text Box 19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900</xdr:row>
      <xdr:rowOff>0</xdr:rowOff>
    </xdr:from>
    <xdr:to>
      <xdr:col>2</xdr:col>
      <xdr:colOff>85725</xdr:colOff>
      <xdr:row>901</xdr:row>
      <xdr:rowOff>0</xdr:rowOff>
    </xdr:to>
    <xdr:sp macro="" textlink="">
      <xdr:nvSpPr>
        <xdr:cNvPr id="1781" name="Text Box 20"/>
        <xdr:cNvSpPr txBox="1">
          <a:spLocks noChangeArrowheads="1"/>
        </xdr:cNvSpPr>
      </xdr:nvSpPr>
      <xdr:spPr bwMode="auto">
        <a:xfrm>
          <a:off x="1952625" y="1662588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82" name="Text Box 17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83" name="Text Box 18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84" name="Text Box 19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0</xdr:rowOff>
    </xdr:to>
    <xdr:sp macro="" textlink="">
      <xdr:nvSpPr>
        <xdr:cNvPr id="1785" name="Text Box 20"/>
        <xdr:cNvSpPr txBox="1">
          <a:spLocks noChangeArrowheads="1"/>
        </xdr:cNvSpPr>
      </xdr:nvSpPr>
      <xdr:spPr bwMode="auto">
        <a:xfrm>
          <a:off x="1952625" y="1385697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786" name="Text Box 1788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787" name="Text Box 1789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788" name="Text Box 1790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789" name="Text Box 1791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729</xdr:row>
      <xdr:rowOff>0</xdr:rowOff>
    </xdr:from>
    <xdr:to>
      <xdr:col>2</xdr:col>
      <xdr:colOff>76200</xdr:colOff>
      <xdr:row>730</xdr:row>
      <xdr:rowOff>0</xdr:rowOff>
    </xdr:to>
    <xdr:sp macro="" textlink="">
      <xdr:nvSpPr>
        <xdr:cNvPr id="1790" name="Text Box 1792"/>
        <xdr:cNvSpPr txBox="1">
          <a:spLocks noChangeArrowheads="1"/>
        </xdr:cNvSpPr>
      </xdr:nvSpPr>
      <xdr:spPr bwMode="auto">
        <a:xfrm>
          <a:off x="1952625" y="138569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729</xdr:row>
      <xdr:rowOff>0</xdr:rowOff>
    </xdr:from>
    <xdr:to>
      <xdr:col>2</xdr:col>
      <xdr:colOff>76200</xdr:colOff>
      <xdr:row>730</xdr:row>
      <xdr:rowOff>0</xdr:rowOff>
    </xdr:to>
    <xdr:sp macro="" textlink="">
      <xdr:nvSpPr>
        <xdr:cNvPr id="1791" name="Text Box 1793"/>
        <xdr:cNvSpPr txBox="1">
          <a:spLocks noChangeArrowheads="1"/>
        </xdr:cNvSpPr>
      </xdr:nvSpPr>
      <xdr:spPr bwMode="auto">
        <a:xfrm>
          <a:off x="1952625" y="138569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729</xdr:row>
      <xdr:rowOff>0</xdr:rowOff>
    </xdr:from>
    <xdr:to>
      <xdr:col>2</xdr:col>
      <xdr:colOff>76200</xdr:colOff>
      <xdr:row>730</xdr:row>
      <xdr:rowOff>0</xdr:rowOff>
    </xdr:to>
    <xdr:sp macro="" textlink="">
      <xdr:nvSpPr>
        <xdr:cNvPr id="1792" name="Text Box 1794"/>
        <xdr:cNvSpPr txBox="1">
          <a:spLocks noChangeArrowheads="1"/>
        </xdr:cNvSpPr>
      </xdr:nvSpPr>
      <xdr:spPr bwMode="auto">
        <a:xfrm>
          <a:off x="1952625" y="138569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729</xdr:row>
      <xdr:rowOff>0</xdr:rowOff>
    </xdr:from>
    <xdr:to>
      <xdr:col>2</xdr:col>
      <xdr:colOff>76200</xdr:colOff>
      <xdr:row>730</xdr:row>
      <xdr:rowOff>0</xdr:rowOff>
    </xdr:to>
    <xdr:sp macro="" textlink="">
      <xdr:nvSpPr>
        <xdr:cNvPr id="1793" name="Text Box 1795"/>
        <xdr:cNvSpPr txBox="1">
          <a:spLocks noChangeArrowheads="1"/>
        </xdr:cNvSpPr>
      </xdr:nvSpPr>
      <xdr:spPr bwMode="auto">
        <a:xfrm>
          <a:off x="1952625" y="138569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57150</xdr:rowOff>
    </xdr:to>
    <xdr:sp macro="" textlink="">
      <xdr:nvSpPr>
        <xdr:cNvPr id="1794" name="Text Box 17"/>
        <xdr:cNvSpPr txBox="1">
          <a:spLocks noChangeArrowheads="1"/>
        </xdr:cNvSpPr>
      </xdr:nvSpPr>
      <xdr:spPr bwMode="auto">
        <a:xfrm>
          <a:off x="1952625" y="1385697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57150</xdr:rowOff>
    </xdr:to>
    <xdr:sp macro="" textlink="">
      <xdr:nvSpPr>
        <xdr:cNvPr id="1795" name="Text Box 18"/>
        <xdr:cNvSpPr txBox="1">
          <a:spLocks noChangeArrowheads="1"/>
        </xdr:cNvSpPr>
      </xdr:nvSpPr>
      <xdr:spPr bwMode="auto">
        <a:xfrm>
          <a:off x="1952625" y="1385697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57150</xdr:rowOff>
    </xdr:to>
    <xdr:sp macro="" textlink="">
      <xdr:nvSpPr>
        <xdr:cNvPr id="1796" name="Text Box 19"/>
        <xdr:cNvSpPr txBox="1">
          <a:spLocks noChangeArrowheads="1"/>
        </xdr:cNvSpPr>
      </xdr:nvSpPr>
      <xdr:spPr bwMode="auto">
        <a:xfrm>
          <a:off x="1952625" y="1385697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57150</xdr:rowOff>
    </xdr:to>
    <xdr:sp macro="" textlink="">
      <xdr:nvSpPr>
        <xdr:cNvPr id="1797" name="Text Box 20"/>
        <xdr:cNvSpPr txBox="1">
          <a:spLocks noChangeArrowheads="1"/>
        </xdr:cNvSpPr>
      </xdr:nvSpPr>
      <xdr:spPr bwMode="auto">
        <a:xfrm>
          <a:off x="1952625" y="1385697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28575</xdr:rowOff>
    </xdr:to>
    <xdr:sp macro="" textlink="">
      <xdr:nvSpPr>
        <xdr:cNvPr id="1798" name="Text Box 17"/>
        <xdr:cNvSpPr txBox="1">
          <a:spLocks noChangeArrowheads="1"/>
        </xdr:cNvSpPr>
      </xdr:nvSpPr>
      <xdr:spPr bwMode="auto">
        <a:xfrm>
          <a:off x="1952625" y="1385697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28575</xdr:rowOff>
    </xdr:to>
    <xdr:sp macro="" textlink="">
      <xdr:nvSpPr>
        <xdr:cNvPr id="1799" name="Text Box 18"/>
        <xdr:cNvSpPr txBox="1">
          <a:spLocks noChangeArrowheads="1"/>
        </xdr:cNvSpPr>
      </xdr:nvSpPr>
      <xdr:spPr bwMode="auto">
        <a:xfrm>
          <a:off x="1952625" y="1385697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28575</xdr:rowOff>
    </xdr:to>
    <xdr:sp macro="" textlink="">
      <xdr:nvSpPr>
        <xdr:cNvPr id="1800" name="Text Box 19"/>
        <xdr:cNvSpPr txBox="1">
          <a:spLocks noChangeArrowheads="1"/>
        </xdr:cNvSpPr>
      </xdr:nvSpPr>
      <xdr:spPr bwMode="auto">
        <a:xfrm>
          <a:off x="1952625" y="1385697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28575</xdr:rowOff>
    </xdr:to>
    <xdr:sp macro="" textlink="">
      <xdr:nvSpPr>
        <xdr:cNvPr id="1801" name="Text Box 20"/>
        <xdr:cNvSpPr txBox="1">
          <a:spLocks noChangeArrowheads="1"/>
        </xdr:cNvSpPr>
      </xdr:nvSpPr>
      <xdr:spPr bwMode="auto">
        <a:xfrm>
          <a:off x="1952625" y="1385697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02" name="Text Box 1804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03" name="Text Box 1805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04" name="Text Box 1806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05" name="Text Box 1807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06" name="Text Box 1808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07" name="Text Box 1809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08" name="Text Box 1810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09" name="Text Box 1811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10" name="Text Box 1812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11" name="Text Box 1813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12" name="Text Box 1814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13" name="Text Box 1815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14" name="Text Box 1816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15" name="Text Box 1817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16" name="Text Box 1818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17" name="Text Box 1819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18" name="Text Box 1820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19" name="Text Box 1821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20" name="Text Box 1822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21" name="Text Box 1823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22" name="Text Box 1824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23" name="Text Box 1825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24" name="Text Box 1826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76200</xdr:colOff>
      <xdr:row>243</xdr:row>
      <xdr:rowOff>0</xdr:rowOff>
    </xdr:to>
    <xdr:sp macro="" textlink="">
      <xdr:nvSpPr>
        <xdr:cNvPr id="1825" name="Text Box 1827"/>
        <xdr:cNvSpPr txBox="1">
          <a:spLocks noChangeArrowheads="1"/>
        </xdr:cNvSpPr>
      </xdr:nvSpPr>
      <xdr:spPr bwMode="auto">
        <a:xfrm>
          <a:off x="1952625" y="59712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26" name="Text Box 1828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27" name="Text Box 1829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28" name="Text Box 1830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76200</xdr:colOff>
      <xdr:row>463</xdr:row>
      <xdr:rowOff>0</xdr:rowOff>
    </xdr:to>
    <xdr:sp macro="" textlink="">
      <xdr:nvSpPr>
        <xdr:cNvPr id="1829" name="Text Box 1831"/>
        <xdr:cNvSpPr txBox="1">
          <a:spLocks noChangeArrowheads="1"/>
        </xdr:cNvSpPr>
      </xdr:nvSpPr>
      <xdr:spPr bwMode="auto">
        <a:xfrm>
          <a:off x="1952625" y="95335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732</xdr:row>
      <xdr:rowOff>0</xdr:rowOff>
    </xdr:from>
    <xdr:to>
      <xdr:col>2</xdr:col>
      <xdr:colOff>85725</xdr:colOff>
      <xdr:row>733</xdr:row>
      <xdr:rowOff>95250</xdr:rowOff>
    </xdr:to>
    <xdr:sp macro="" textlink="">
      <xdr:nvSpPr>
        <xdr:cNvPr id="1830" name="Text Box 17"/>
        <xdr:cNvSpPr txBox="1">
          <a:spLocks noChangeArrowheads="1"/>
        </xdr:cNvSpPr>
      </xdr:nvSpPr>
      <xdr:spPr bwMode="auto">
        <a:xfrm>
          <a:off x="1952625" y="13905547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732</xdr:row>
      <xdr:rowOff>0</xdr:rowOff>
    </xdr:from>
    <xdr:to>
      <xdr:col>2</xdr:col>
      <xdr:colOff>85725</xdr:colOff>
      <xdr:row>733</xdr:row>
      <xdr:rowOff>95250</xdr:rowOff>
    </xdr:to>
    <xdr:sp macro="" textlink="">
      <xdr:nvSpPr>
        <xdr:cNvPr id="1831" name="Text Box 18"/>
        <xdr:cNvSpPr txBox="1">
          <a:spLocks noChangeArrowheads="1"/>
        </xdr:cNvSpPr>
      </xdr:nvSpPr>
      <xdr:spPr bwMode="auto">
        <a:xfrm>
          <a:off x="1952625" y="13905547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732</xdr:row>
      <xdr:rowOff>0</xdr:rowOff>
    </xdr:from>
    <xdr:to>
      <xdr:col>2</xdr:col>
      <xdr:colOff>85725</xdr:colOff>
      <xdr:row>733</xdr:row>
      <xdr:rowOff>95250</xdr:rowOff>
    </xdr:to>
    <xdr:sp macro="" textlink="">
      <xdr:nvSpPr>
        <xdr:cNvPr id="1832" name="Text Box 19"/>
        <xdr:cNvSpPr txBox="1">
          <a:spLocks noChangeArrowheads="1"/>
        </xdr:cNvSpPr>
      </xdr:nvSpPr>
      <xdr:spPr bwMode="auto">
        <a:xfrm>
          <a:off x="1952625" y="13905547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732</xdr:row>
      <xdr:rowOff>0</xdr:rowOff>
    </xdr:from>
    <xdr:to>
      <xdr:col>2</xdr:col>
      <xdr:colOff>85725</xdr:colOff>
      <xdr:row>733</xdr:row>
      <xdr:rowOff>95250</xdr:rowOff>
    </xdr:to>
    <xdr:sp macro="" textlink="">
      <xdr:nvSpPr>
        <xdr:cNvPr id="1833" name="Text Box 20"/>
        <xdr:cNvSpPr txBox="1">
          <a:spLocks noChangeArrowheads="1"/>
        </xdr:cNvSpPr>
      </xdr:nvSpPr>
      <xdr:spPr bwMode="auto">
        <a:xfrm>
          <a:off x="1952625" y="13905547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104775</xdr:rowOff>
    </xdr:to>
    <xdr:sp macro="" textlink="">
      <xdr:nvSpPr>
        <xdr:cNvPr id="1834" name="Text Box 17"/>
        <xdr:cNvSpPr txBox="1">
          <a:spLocks noChangeArrowheads="1"/>
        </xdr:cNvSpPr>
      </xdr:nvSpPr>
      <xdr:spPr bwMode="auto">
        <a:xfrm>
          <a:off x="1952625" y="138569700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104775</xdr:rowOff>
    </xdr:to>
    <xdr:sp macro="" textlink="">
      <xdr:nvSpPr>
        <xdr:cNvPr id="1835" name="Text Box 18"/>
        <xdr:cNvSpPr txBox="1">
          <a:spLocks noChangeArrowheads="1"/>
        </xdr:cNvSpPr>
      </xdr:nvSpPr>
      <xdr:spPr bwMode="auto">
        <a:xfrm>
          <a:off x="1952625" y="138569700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104775</xdr:rowOff>
    </xdr:to>
    <xdr:sp macro="" textlink="">
      <xdr:nvSpPr>
        <xdr:cNvPr id="1836" name="Text Box 19"/>
        <xdr:cNvSpPr txBox="1">
          <a:spLocks noChangeArrowheads="1"/>
        </xdr:cNvSpPr>
      </xdr:nvSpPr>
      <xdr:spPr bwMode="auto">
        <a:xfrm>
          <a:off x="1952625" y="138569700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729</xdr:row>
      <xdr:rowOff>0</xdr:rowOff>
    </xdr:from>
    <xdr:to>
      <xdr:col>2</xdr:col>
      <xdr:colOff>85725</xdr:colOff>
      <xdr:row>730</xdr:row>
      <xdr:rowOff>104775</xdr:rowOff>
    </xdr:to>
    <xdr:sp macro="" textlink="">
      <xdr:nvSpPr>
        <xdr:cNvPr id="1837" name="Text Box 20"/>
        <xdr:cNvSpPr txBox="1">
          <a:spLocks noChangeArrowheads="1"/>
        </xdr:cNvSpPr>
      </xdr:nvSpPr>
      <xdr:spPr bwMode="auto">
        <a:xfrm>
          <a:off x="1952625" y="138569700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736</xdr:row>
      <xdr:rowOff>0</xdr:rowOff>
    </xdr:from>
    <xdr:to>
      <xdr:col>2</xdr:col>
      <xdr:colOff>85725</xdr:colOff>
      <xdr:row>737</xdr:row>
      <xdr:rowOff>76200</xdr:rowOff>
    </xdr:to>
    <xdr:sp macro="" textlink="">
      <xdr:nvSpPr>
        <xdr:cNvPr id="1838" name="Text Box 17"/>
        <xdr:cNvSpPr txBox="1">
          <a:spLocks noChangeArrowheads="1"/>
        </xdr:cNvSpPr>
      </xdr:nvSpPr>
      <xdr:spPr bwMode="auto">
        <a:xfrm>
          <a:off x="1952625" y="139703175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736</xdr:row>
      <xdr:rowOff>0</xdr:rowOff>
    </xdr:from>
    <xdr:to>
      <xdr:col>2</xdr:col>
      <xdr:colOff>85725</xdr:colOff>
      <xdr:row>737</xdr:row>
      <xdr:rowOff>76200</xdr:rowOff>
    </xdr:to>
    <xdr:sp macro="" textlink="">
      <xdr:nvSpPr>
        <xdr:cNvPr id="1839" name="Text Box 18"/>
        <xdr:cNvSpPr txBox="1">
          <a:spLocks noChangeArrowheads="1"/>
        </xdr:cNvSpPr>
      </xdr:nvSpPr>
      <xdr:spPr bwMode="auto">
        <a:xfrm>
          <a:off x="1952625" y="139703175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736</xdr:row>
      <xdr:rowOff>0</xdr:rowOff>
    </xdr:from>
    <xdr:to>
      <xdr:col>2</xdr:col>
      <xdr:colOff>85725</xdr:colOff>
      <xdr:row>737</xdr:row>
      <xdr:rowOff>76200</xdr:rowOff>
    </xdr:to>
    <xdr:sp macro="" textlink="">
      <xdr:nvSpPr>
        <xdr:cNvPr id="1840" name="Text Box 19"/>
        <xdr:cNvSpPr txBox="1">
          <a:spLocks noChangeArrowheads="1"/>
        </xdr:cNvSpPr>
      </xdr:nvSpPr>
      <xdr:spPr bwMode="auto">
        <a:xfrm>
          <a:off x="1952625" y="139703175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736</xdr:row>
      <xdr:rowOff>0</xdr:rowOff>
    </xdr:from>
    <xdr:to>
      <xdr:col>2</xdr:col>
      <xdr:colOff>85725</xdr:colOff>
      <xdr:row>737</xdr:row>
      <xdr:rowOff>76200</xdr:rowOff>
    </xdr:to>
    <xdr:sp macro="" textlink="">
      <xdr:nvSpPr>
        <xdr:cNvPr id="1841" name="Text Box 20"/>
        <xdr:cNvSpPr txBox="1">
          <a:spLocks noChangeArrowheads="1"/>
        </xdr:cNvSpPr>
      </xdr:nvSpPr>
      <xdr:spPr bwMode="auto">
        <a:xfrm>
          <a:off x="1952625" y="139703175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842" name="Text Box 17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843" name="Text Box 18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844" name="Text Box 19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751</xdr:row>
      <xdr:rowOff>0</xdr:rowOff>
    </xdr:from>
    <xdr:to>
      <xdr:col>2</xdr:col>
      <xdr:colOff>85725</xdr:colOff>
      <xdr:row>752</xdr:row>
      <xdr:rowOff>76200</xdr:rowOff>
    </xdr:to>
    <xdr:sp macro="" textlink="">
      <xdr:nvSpPr>
        <xdr:cNvPr id="1845" name="Text Box 20"/>
        <xdr:cNvSpPr txBox="1">
          <a:spLocks noChangeArrowheads="1"/>
        </xdr:cNvSpPr>
      </xdr:nvSpPr>
      <xdr:spPr bwMode="auto">
        <a:xfrm>
          <a:off x="1952625" y="1421320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771</xdr:row>
      <xdr:rowOff>0</xdr:rowOff>
    </xdr:from>
    <xdr:to>
      <xdr:col>2</xdr:col>
      <xdr:colOff>85725</xdr:colOff>
      <xdr:row>772</xdr:row>
      <xdr:rowOff>152400</xdr:rowOff>
    </xdr:to>
    <xdr:sp macro="" textlink="">
      <xdr:nvSpPr>
        <xdr:cNvPr id="1846" name="Text Box 17"/>
        <xdr:cNvSpPr txBox="1">
          <a:spLocks noChangeArrowheads="1"/>
        </xdr:cNvSpPr>
      </xdr:nvSpPr>
      <xdr:spPr bwMode="auto">
        <a:xfrm>
          <a:off x="1952625" y="145370550"/>
          <a:ext cx="85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771</xdr:row>
      <xdr:rowOff>0</xdr:rowOff>
    </xdr:from>
    <xdr:to>
      <xdr:col>2</xdr:col>
      <xdr:colOff>85725</xdr:colOff>
      <xdr:row>772</xdr:row>
      <xdr:rowOff>152400</xdr:rowOff>
    </xdr:to>
    <xdr:sp macro="" textlink="">
      <xdr:nvSpPr>
        <xdr:cNvPr id="1847" name="Text Box 18"/>
        <xdr:cNvSpPr txBox="1">
          <a:spLocks noChangeArrowheads="1"/>
        </xdr:cNvSpPr>
      </xdr:nvSpPr>
      <xdr:spPr bwMode="auto">
        <a:xfrm>
          <a:off x="1952625" y="145370550"/>
          <a:ext cx="85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771</xdr:row>
      <xdr:rowOff>0</xdr:rowOff>
    </xdr:from>
    <xdr:to>
      <xdr:col>2</xdr:col>
      <xdr:colOff>85725</xdr:colOff>
      <xdr:row>772</xdr:row>
      <xdr:rowOff>152400</xdr:rowOff>
    </xdr:to>
    <xdr:sp macro="" textlink="">
      <xdr:nvSpPr>
        <xdr:cNvPr id="1848" name="Text Box 19"/>
        <xdr:cNvSpPr txBox="1">
          <a:spLocks noChangeArrowheads="1"/>
        </xdr:cNvSpPr>
      </xdr:nvSpPr>
      <xdr:spPr bwMode="auto">
        <a:xfrm>
          <a:off x="1952625" y="145370550"/>
          <a:ext cx="85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771</xdr:row>
      <xdr:rowOff>0</xdr:rowOff>
    </xdr:from>
    <xdr:to>
      <xdr:col>2</xdr:col>
      <xdr:colOff>85725</xdr:colOff>
      <xdr:row>772</xdr:row>
      <xdr:rowOff>152400</xdr:rowOff>
    </xdr:to>
    <xdr:sp macro="" textlink="">
      <xdr:nvSpPr>
        <xdr:cNvPr id="1849" name="Text Box 20"/>
        <xdr:cNvSpPr txBox="1">
          <a:spLocks noChangeArrowheads="1"/>
        </xdr:cNvSpPr>
      </xdr:nvSpPr>
      <xdr:spPr bwMode="auto">
        <a:xfrm>
          <a:off x="1952625" y="145370550"/>
          <a:ext cx="85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774</xdr:row>
      <xdr:rowOff>0</xdr:rowOff>
    </xdr:from>
    <xdr:to>
      <xdr:col>2</xdr:col>
      <xdr:colOff>85725</xdr:colOff>
      <xdr:row>775</xdr:row>
      <xdr:rowOff>95250</xdr:rowOff>
    </xdr:to>
    <xdr:sp macro="" textlink="">
      <xdr:nvSpPr>
        <xdr:cNvPr id="1850" name="Text Box 17"/>
        <xdr:cNvSpPr txBox="1">
          <a:spLocks noChangeArrowheads="1"/>
        </xdr:cNvSpPr>
      </xdr:nvSpPr>
      <xdr:spPr bwMode="auto">
        <a:xfrm>
          <a:off x="1952625" y="14585632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774</xdr:row>
      <xdr:rowOff>0</xdr:rowOff>
    </xdr:from>
    <xdr:to>
      <xdr:col>2</xdr:col>
      <xdr:colOff>85725</xdr:colOff>
      <xdr:row>775</xdr:row>
      <xdr:rowOff>95250</xdr:rowOff>
    </xdr:to>
    <xdr:sp macro="" textlink="">
      <xdr:nvSpPr>
        <xdr:cNvPr id="1851" name="Text Box 18"/>
        <xdr:cNvSpPr txBox="1">
          <a:spLocks noChangeArrowheads="1"/>
        </xdr:cNvSpPr>
      </xdr:nvSpPr>
      <xdr:spPr bwMode="auto">
        <a:xfrm>
          <a:off x="1952625" y="14585632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774</xdr:row>
      <xdr:rowOff>0</xdr:rowOff>
    </xdr:from>
    <xdr:to>
      <xdr:col>2</xdr:col>
      <xdr:colOff>85725</xdr:colOff>
      <xdr:row>775</xdr:row>
      <xdr:rowOff>95250</xdr:rowOff>
    </xdr:to>
    <xdr:sp macro="" textlink="">
      <xdr:nvSpPr>
        <xdr:cNvPr id="1852" name="Text Box 19"/>
        <xdr:cNvSpPr txBox="1">
          <a:spLocks noChangeArrowheads="1"/>
        </xdr:cNvSpPr>
      </xdr:nvSpPr>
      <xdr:spPr bwMode="auto">
        <a:xfrm>
          <a:off x="1952625" y="14585632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774</xdr:row>
      <xdr:rowOff>0</xdr:rowOff>
    </xdr:from>
    <xdr:to>
      <xdr:col>2</xdr:col>
      <xdr:colOff>85725</xdr:colOff>
      <xdr:row>775</xdr:row>
      <xdr:rowOff>95250</xdr:rowOff>
    </xdr:to>
    <xdr:sp macro="" textlink="">
      <xdr:nvSpPr>
        <xdr:cNvPr id="1853" name="Text Box 20"/>
        <xdr:cNvSpPr txBox="1">
          <a:spLocks noChangeArrowheads="1"/>
        </xdr:cNvSpPr>
      </xdr:nvSpPr>
      <xdr:spPr bwMode="auto">
        <a:xfrm>
          <a:off x="1952625" y="14585632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778</xdr:row>
      <xdr:rowOff>0</xdr:rowOff>
    </xdr:from>
    <xdr:to>
      <xdr:col>2</xdr:col>
      <xdr:colOff>85725</xdr:colOff>
      <xdr:row>779</xdr:row>
      <xdr:rowOff>133350</xdr:rowOff>
    </xdr:to>
    <xdr:sp macro="" textlink="">
      <xdr:nvSpPr>
        <xdr:cNvPr id="1854" name="Text Box 17"/>
        <xdr:cNvSpPr txBox="1">
          <a:spLocks noChangeArrowheads="1"/>
        </xdr:cNvSpPr>
      </xdr:nvSpPr>
      <xdr:spPr bwMode="auto">
        <a:xfrm>
          <a:off x="1952625" y="14650402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778</xdr:row>
      <xdr:rowOff>0</xdr:rowOff>
    </xdr:from>
    <xdr:to>
      <xdr:col>2</xdr:col>
      <xdr:colOff>85725</xdr:colOff>
      <xdr:row>779</xdr:row>
      <xdr:rowOff>133350</xdr:rowOff>
    </xdr:to>
    <xdr:sp macro="" textlink="">
      <xdr:nvSpPr>
        <xdr:cNvPr id="1855" name="Text Box 18"/>
        <xdr:cNvSpPr txBox="1">
          <a:spLocks noChangeArrowheads="1"/>
        </xdr:cNvSpPr>
      </xdr:nvSpPr>
      <xdr:spPr bwMode="auto">
        <a:xfrm>
          <a:off x="1952625" y="14650402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778</xdr:row>
      <xdr:rowOff>0</xdr:rowOff>
    </xdr:from>
    <xdr:to>
      <xdr:col>2</xdr:col>
      <xdr:colOff>85725</xdr:colOff>
      <xdr:row>779</xdr:row>
      <xdr:rowOff>133350</xdr:rowOff>
    </xdr:to>
    <xdr:sp macro="" textlink="">
      <xdr:nvSpPr>
        <xdr:cNvPr id="1856" name="Text Box 19"/>
        <xdr:cNvSpPr txBox="1">
          <a:spLocks noChangeArrowheads="1"/>
        </xdr:cNvSpPr>
      </xdr:nvSpPr>
      <xdr:spPr bwMode="auto">
        <a:xfrm>
          <a:off x="1952625" y="14650402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2162175</xdr:colOff>
      <xdr:row>778</xdr:row>
      <xdr:rowOff>0</xdr:rowOff>
    </xdr:from>
    <xdr:to>
      <xdr:col>2</xdr:col>
      <xdr:colOff>85725</xdr:colOff>
      <xdr:row>779</xdr:row>
      <xdr:rowOff>133350</xdr:rowOff>
    </xdr:to>
    <xdr:sp macro="" textlink="">
      <xdr:nvSpPr>
        <xdr:cNvPr id="1857" name="Text Box 20"/>
        <xdr:cNvSpPr txBox="1">
          <a:spLocks noChangeArrowheads="1"/>
        </xdr:cNvSpPr>
      </xdr:nvSpPr>
      <xdr:spPr bwMode="auto">
        <a:xfrm>
          <a:off x="1952625" y="14650402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tabSelected="1" zoomScaleNormal="100" workbookViewId="0">
      <pane xSplit="2" ySplit="4" topLeftCell="AE5" activePane="bottomRight" state="frozen"/>
      <selection pane="topRight" activeCell="C1" sqref="C1"/>
      <selection pane="bottomLeft" activeCell="A5" sqref="A5"/>
      <selection pane="bottomRight" activeCell="AZ24" sqref="AZ24"/>
    </sheetView>
  </sheetViews>
  <sheetFormatPr defaultRowHeight="12.75" x14ac:dyDescent="0.2"/>
  <cols>
    <col min="1" max="1" width="4.140625" style="1" customWidth="1"/>
    <col min="2" max="2" width="25.140625" style="1" customWidth="1"/>
    <col min="3" max="3" width="7.140625" style="1" customWidth="1"/>
    <col min="4" max="4" width="6.28515625" style="1" customWidth="1"/>
    <col min="5" max="5" width="5.28515625" style="1" customWidth="1"/>
    <col min="6" max="6" width="6.140625" style="1" customWidth="1"/>
    <col min="7" max="7" width="5.42578125" style="1" customWidth="1"/>
    <col min="8" max="8" width="5.85546875" style="1" customWidth="1"/>
    <col min="9" max="9" width="6.5703125" style="1" customWidth="1"/>
    <col min="10" max="10" width="7.140625" style="1" customWidth="1"/>
    <col min="11" max="11" width="6.42578125" style="1" customWidth="1"/>
    <col min="12" max="12" width="8.5703125" style="1" customWidth="1"/>
    <col min="13" max="13" width="8.140625" style="1" customWidth="1"/>
    <col min="14" max="14" width="7.42578125" style="1" customWidth="1"/>
    <col min="15" max="15" width="6.5703125" style="1" customWidth="1"/>
    <col min="16" max="16" width="5.5703125" style="1" customWidth="1"/>
    <col min="17" max="17" width="7.42578125" style="1" customWidth="1"/>
    <col min="18" max="18" width="6.5703125" style="1" customWidth="1"/>
    <col min="19" max="19" width="5.85546875" style="1" customWidth="1"/>
    <col min="20" max="20" width="5.5703125" style="1" customWidth="1"/>
    <col min="21" max="21" width="7.28515625" style="1" customWidth="1"/>
    <col min="22" max="22" width="5.7109375" style="1" customWidth="1"/>
    <col min="23" max="23" width="6" style="1" customWidth="1"/>
    <col min="24" max="24" width="7.42578125" style="1" customWidth="1"/>
    <col min="25" max="25" width="5.5703125" style="1" customWidth="1"/>
    <col min="26" max="26" width="6.42578125" style="1" customWidth="1"/>
    <col min="27" max="27" width="7.28515625" style="1" customWidth="1"/>
    <col min="28" max="29" width="6.7109375" style="1" customWidth="1"/>
    <col min="30" max="30" width="5.85546875" style="1" customWidth="1"/>
    <col min="31" max="31" width="4.5703125" style="1" customWidth="1"/>
    <col min="32" max="32" width="5.85546875" style="1" customWidth="1"/>
    <col min="33" max="33" width="7.140625" style="1" customWidth="1"/>
    <col min="34" max="35" width="5.85546875" style="1" customWidth="1"/>
    <col min="36" max="36" width="7" style="1" customWidth="1"/>
    <col min="37" max="38" width="5.85546875" style="1" customWidth="1"/>
    <col min="39" max="39" width="7.140625" style="1" customWidth="1"/>
    <col min="40" max="41" width="5.85546875" style="1" customWidth="1"/>
    <col min="42" max="42" width="7.7109375" style="1" customWidth="1"/>
    <col min="43" max="44" width="5.85546875" style="1" customWidth="1"/>
    <col min="45" max="45" width="6.5703125" style="1" customWidth="1"/>
    <col min="46" max="47" width="5.85546875" style="1" customWidth="1"/>
    <col min="48" max="48" width="5" style="1" customWidth="1"/>
    <col min="49" max="49" width="5.85546875" style="1" customWidth="1"/>
    <col min="50" max="50" width="7.140625" style="1" customWidth="1"/>
    <col min="51" max="51" width="7.85546875" style="1" customWidth="1"/>
    <col min="52" max="52" width="8" style="1" customWidth="1"/>
    <col min="53" max="53" width="6.42578125" style="1" customWidth="1"/>
    <col min="54" max="286" width="9.140625" style="1"/>
    <col min="287" max="287" width="4.140625" style="1" customWidth="1"/>
    <col min="288" max="288" width="25.140625" style="1" customWidth="1"/>
    <col min="289" max="289" width="9.42578125" style="1" customWidth="1"/>
    <col min="290" max="290" width="8.28515625" style="1" bestFit="1" customWidth="1"/>
    <col min="291" max="291" width="7" style="1" bestFit="1" customWidth="1"/>
    <col min="292" max="296" width="9.140625" style="1"/>
    <col min="297" max="297" width="9.7109375" style="1" customWidth="1"/>
    <col min="298" max="542" width="9.140625" style="1"/>
    <col min="543" max="543" width="4.140625" style="1" customWidth="1"/>
    <col min="544" max="544" width="25.140625" style="1" customWidth="1"/>
    <col min="545" max="545" width="9.42578125" style="1" customWidth="1"/>
    <col min="546" max="546" width="8.28515625" style="1" bestFit="1" customWidth="1"/>
    <col min="547" max="547" width="7" style="1" bestFit="1" customWidth="1"/>
    <col min="548" max="552" width="9.140625" style="1"/>
    <col min="553" max="553" width="9.7109375" style="1" customWidth="1"/>
    <col min="554" max="798" width="9.140625" style="1"/>
    <col min="799" max="799" width="4.140625" style="1" customWidth="1"/>
    <col min="800" max="800" width="25.140625" style="1" customWidth="1"/>
    <col min="801" max="801" width="9.42578125" style="1" customWidth="1"/>
    <col min="802" max="802" width="8.28515625" style="1" bestFit="1" customWidth="1"/>
    <col min="803" max="803" width="7" style="1" bestFit="1" customWidth="1"/>
    <col min="804" max="808" width="9.140625" style="1"/>
    <col min="809" max="809" width="9.7109375" style="1" customWidth="1"/>
    <col min="810" max="1054" width="9.140625" style="1"/>
    <col min="1055" max="1055" width="4.140625" style="1" customWidth="1"/>
    <col min="1056" max="1056" width="25.140625" style="1" customWidth="1"/>
    <col min="1057" max="1057" width="9.42578125" style="1" customWidth="1"/>
    <col min="1058" max="1058" width="8.28515625" style="1" bestFit="1" customWidth="1"/>
    <col min="1059" max="1059" width="7" style="1" bestFit="1" customWidth="1"/>
    <col min="1060" max="1064" width="9.140625" style="1"/>
    <col min="1065" max="1065" width="9.7109375" style="1" customWidth="1"/>
    <col min="1066" max="1310" width="9.140625" style="1"/>
    <col min="1311" max="1311" width="4.140625" style="1" customWidth="1"/>
    <col min="1312" max="1312" width="25.140625" style="1" customWidth="1"/>
    <col min="1313" max="1313" width="9.42578125" style="1" customWidth="1"/>
    <col min="1314" max="1314" width="8.28515625" style="1" bestFit="1" customWidth="1"/>
    <col min="1315" max="1315" width="7" style="1" bestFit="1" customWidth="1"/>
    <col min="1316" max="1320" width="9.140625" style="1"/>
    <col min="1321" max="1321" width="9.7109375" style="1" customWidth="1"/>
    <col min="1322" max="1566" width="9.140625" style="1"/>
    <col min="1567" max="1567" width="4.140625" style="1" customWidth="1"/>
    <col min="1568" max="1568" width="25.140625" style="1" customWidth="1"/>
    <col min="1569" max="1569" width="9.42578125" style="1" customWidth="1"/>
    <col min="1570" max="1570" width="8.28515625" style="1" bestFit="1" customWidth="1"/>
    <col min="1571" max="1571" width="7" style="1" bestFit="1" customWidth="1"/>
    <col min="1572" max="1576" width="9.140625" style="1"/>
    <col min="1577" max="1577" width="9.7109375" style="1" customWidth="1"/>
    <col min="1578" max="1822" width="9.140625" style="1"/>
    <col min="1823" max="1823" width="4.140625" style="1" customWidth="1"/>
    <col min="1824" max="1824" width="25.140625" style="1" customWidth="1"/>
    <col min="1825" max="1825" width="9.42578125" style="1" customWidth="1"/>
    <col min="1826" max="1826" width="8.28515625" style="1" bestFit="1" customWidth="1"/>
    <col min="1827" max="1827" width="7" style="1" bestFit="1" customWidth="1"/>
    <col min="1828" max="1832" width="9.140625" style="1"/>
    <col min="1833" max="1833" width="9.7109375" style="1" customWidth="1"/>
    <col min="1834" max="2078" width="9.140625" style="1"/>
    <col min="2079" max="2079" width="4.140625" style="1" customWidth="1"/>
    <col min="2080" max="2080" width="25.140625" style="1" customWidth="1"/>
    <col min="2081" max="2081" width="9.42578125" style="1" customWidth="1"/>
    <col min="2082" max="2082" width="8.28515625" style="1" bestFit="1" customWidth="1"/>
    <col min="2083" max="2083" width="7" style="1" bestFit="1" customWidth="1"/>
    <col min="2084" max="2088" width="9.140625" style="1"/>
    <col min="2089" max="2089" width="9.7109375" style="1" customWidth="1"/>
    <col min="2090" max="2334" width="9.140625" style="1"/>
    <col min="2335" max="2335" width="4.140625" style="1" customWidth="1"/>
    <col min="2336" max="2336" width="25.140625" style="1" customWidth="1"/>
    <col min="2337" max="2337" width="9.42578125" style="1" customWidth="1"/>
    <col min="2338" max="2338" width="8.28515625" style="1" bestFit="1" customWidth="1"/>
    <col min="2339" max="2339" width="7" style="1" bestFit="1" customWidth="1"/>
    <col min="2340" max="2344" width="9.140625" style="1"/>
    <col min="2345" max="2345" width="9.7109375" style="1" customWidth="1"/>
    <col min="2346" max="2590" width="9.140625" style="1"/>
    <col min="2591" max="2591" width="4.140625" style="1" customWidth="1"/>
    <col min="2592" max="2592" width="25.140625" style="1" customWidth="1"/>
    <col min="2593" max="2593" width="9.42578125" style="1" customWidth="1"/>
    <col min="2594" max="2594" width="8.28515625" style="1" bestFit="1" customWidth="1"/>
    <col min="2595" max="2595" width="7" style="1" bestFit="1" customWidth="1"/>
    <col min="2596" max="2600" width="9.140625" style="1"/>
    <col min="2601" max="2601" width="9.7109375" style="1" customWidth="1"/>
    <col min="2602" max="2846" width="9.140625" style="1"/>
    <col min="2847" max="2847" width="4.140625" style="1" customWidth="1"/>
    <col min="2848" max="2848" width="25.140625" style="1" customWidth="1"/>
    <col min="2849" max="2849" width="9.42578125" style="1" customWidth="1"/>
    <col min="2850" max="2850" width="8.28515625" style="1" bestFit="1" customWidth="1"/>
    <col min="2851" max="2851" width="7" style="1" bestFit="1" customWidth="1"/>
    <col min="2852" max="2856" width="9.140625" style="1"/>
    <col min="2857" max="2857" width="9.7109375" style="1" customWidth="1"/>
    <col min="2858" max="3102" width="9.140625" style="1"/>
    <col min="3103" max="3103" width="4.140625" style="1" customWidth="1"/>
    <col min="3104" max="3104" width="25.140625" style="1" customWidth="1"/>
    <col min="3105" max="3105" width="9.42578125" style="1" customWidth="1"/>
    <col min="3106" max="3106" width="8.28515625" style="1" bestFit="1" customWidth="1"/>
    <col min="3107" max="3107" width="7" style="1" bestFit="1" customWidth="1"/>
    <col min="3108" max="3112" width="9.140625" style="1"/>
    <col min="3113" max="3113" width="9.7109375" style="1" customWidth="1"/>
    <col min="3114" max="3358" width="9.140625" style="1"/>
    <col min="3359" max="3359" width="4.140625" style="1" customWidth="1"/>
    <col min="3360" max="3360" width="25.140625" style="1" customWidth="1"/>
    <col min="3361" max="3361" width="9.42578125" style="1" customWidth="1"/>
    <col min="3362" max="3362" width="8.28515625" style="1" bestFit="1" customWidth="1"/>
    <col min="3363" max="3363" width="7" style="1" bestFit="1" customWidth="1"/>
    <col min="3364" max="3368" width="9.140625" style="1"/>
    <col min="3369" max="3369" width="9.7109375" style="1" customWidth="1"/>
    <col min="3370" max="3614" width="9.140625" style="1"/>
    <col min="3615" max="3615" width="4.140625" style="1" customWidth="1"/>
    <col min="3616" max="3616" width="25.140625" style="1" customWidth="1"/>
    <col min="3617" max="3617" width="9.42578125" style="1" customWidth="1"/>
    <col min="3618" max="3618" width="8.28515625" style="1" bestFit="1" customWidth="1"/>
    <col min="3619" max="3619" width="7" style="1" bestFit="1" customWidth="1"/>
    <col min="3620" max="3624" width="9.140625" style="1"/>
    <col min="3625" max="3625" width="9.7109375" style="1" customWidth="1"/>
    <col min="3626" max="3870" width="9.140625" style="1"/>
    <col min="3871" max="3871" width="4.140625" style="1" customWidth="1"/>
    <col min="3872" max="3872" width="25.140625" style="1" customWidth="1"/>
    <col min="3873" max="3873" width="9.42578125" style="1" customWidth="1"/>
    <col min="3874" max="3874" width="8.28515625" style="1" bestFit="1" customWidth="1"/>
    <col min="3875" max="3875" width="7" style="1" bestFit="1" customWidth="1"/>
    <col min="3876" max="3880" width="9.140625" style="1"/>
    <col min="3881" max="3881" width="9.7109375" style="1" customWidth="1"/>
    <col min="3882" max="4126" width="9.140625" style="1"/>
    <col min="4127" max="4127" width="4.140625" style="1" customWidth="1"/>
    <col min="4128" max="4128" width="25.140625" style="1" customWidth="1"/>
    <col min="4129" max="4129" width="9.42578125" style="1" customWidth="1"/>
    <col min="4130" max="4130" width="8.28515625" style="1" bestFit="1" customWidth="1"/>
    <col min="4131" max="4131" width="7" style="1" bestFit="1" customWidth="1"/>
    <col min="4132" max="4136" width="9.140625" style="1"/>
    <col min="4137" max="4137" width="9.7109375" style="1" customWidth="1"/>
    <col min="4138" max="4382" width="9.140625" style="1"/>
    <col min="4383" max="4383" width="4.140625" style="1" customWidth="1"/>
    <col min="4384" max="4384" width="25.140625" style="1" customWidth="1"/>
    <col min="4385" max="4385" width="9.42578125" style="1" customWidth="1"/>
    <col min="4386" max="4386" width="8.28515625" style="1" bestFit="1" customWidth="1"/>
    <col min="4387" max="4387" width="7" style="1" bestFit="1" customWidth="1"/>
    <col min="4388" max="4392" width="9.140625" style="1"/>
    <col min="4393" max="4393" width="9.7109375" style="1" customWidth="1"/>
    <col min="4394" max="4638" width="9.140625" style="1"/>
    <col min="4639" max="4639" width="4.140625" style="1" customWidth="1"/>
    <col min="4640" max="4640" width="25.140625" style="1" customWidth="1"/>
    <col min="4641" max="4641" width="9.42578125" style="1" customWidth="1"/>
    <col min="4642" max="4642" width="8.28515625" style="1" bestFit="1" customWidth="1"/>
    <col min="4643" max="4643" width="7" style="1" bestFit="1" customWidth="1"/>
    <col min="4644" max="4648" width="9.140625" style="1"/>
    <col min="4649" max="4649" width="9.7109375" style="1" customWidth="1"/>
    <col min="4650" max="4894" width="9.140625" style="1"/>
    <col min="4895" max="4895" width="4.140625" style="1" customWidth="1"/>
    <col min="4896" max="4896" width="25.140625" style="1" customWidth="1"/>
    <col min="4897" max="4897" width="9.42578125" style="1" customWidth="1"/>
    <col min="4898" max="4898" width="8.28515625" style="1" bestFit="1" customWidth="1"/>
    <col min="4899" max="4899" width="7" style="1" bestFit="1" customWidth="1"/>
    <col min="4900" max="4904" width="9.140625" style="1"/>
    <col min="4905" max="4905" width="9.7109375" style="1" customWidth="1"/>
    <col min="4906" max="5150" width="9.140625" style="1"/>
    <col min="5151" max="5151" width="4.140625" style="1" customWidth="1"/>
    <col min="5152" max="5152" width="25.140625" style="1" customWidth="1"/>
    <col min="5153" max="5153" width="9.42578125" style="1" customWidth="1"/>
    <col min="5154" max="5154" width="8.28515625" style="1" bestFit="1" customWidth="1"/>
    <col min="5155" max="5155" width="7" style="1" bestFit="1" customWidth="1"/>
    <col min="5156" max="5160" width="9.140625" style="1"/>
    <col min="5161" max="5161" width="9.7109375" style="1" customWidth="1"/>
    <col min="5162" max="5406" width="9.140625" style="1"/>
    <col min="5407" max="5407" width="4.140625" style="1" customWidth="1"/>
    <col min="5408" max="5408" width="25.140625" style="1" customWidth="1"/>
    <col min="5409" max="5409" width="9.42578125" style="1" customWidth="1"/>
    <col min="5410" max="5410" width="8.28515625" style="1" bestFit="1" customWidth="1"/>
    <col min="5411" max="5411" width="7" style="1" bestFit="1" customWidth="1"/>
    <col min="5412" max="5416" width="9.140625" style="1"/>
    <col min="5417" max="5417" width="9.7109375" style="1" customWidth="1"/>
    <col min="5418" max="5662" width="9.140625" style="1"/>
    <col min="5663" max="5663" width="4.140625" style="1" customWidth="1"/>
    <col min="5664" max="5664" width="25.140625" style="1" customWidth="1"/>
    <col min="5665" max="5665" width="9.42578125" style="1" customWidth="1"/>
    <col min="5666" max="5666" width="8.28515625" style="1" bestFit="1" customWidth="1"/>
    <col min="5667" max="5667" width="7" style="1" bestFit="1" customWidth="1"/>
    <col min="5668" max="5672" width="9.140625" style="1"/>
    <col min="5673" max="5673" width="9.7109375" style="1" customWidth="1"/>
    <col min="5674" max="5918" width="9.140625" style="1"/>
    <col min="5919" max="5919" width="4.140625" style="1" customWidth="1"/>
    <col min="5920" max="5920" width="25.140625" style="1" customWidth="1"/>
    <col min="5921" max="5921" width="9.42578125" style="1" customWidth="1"/>
    <col min="5922" max="5922" width="8.28515625" style="1" bestFit="1" customWidth="1"/>
    <col min="5923" max="5923" width="7" style="1" bestFit="1" customWidth="1"/>
    <col min="5924" max="5928" width="9.140625" style="1"/>
    <col min="5929" max="5929" width="9.7109375" style="1" customWidth="1"/>
    <col min="5930" max="6174" width="9.140625" style="1"/>
    <col min="6175" max="6175" width="4.140625" style="1" customWidth="1"/>
    <col min="6176" max="6176" width="25.140625" style="1" customWidth="1"/>
    <col min="6177" max="6177" width="9.42578125" style="1" customWidth="1"/>
    <col min="6178" max="6178" width="8.28515625" style="1" bestFit="1" customWidth="1"/>
    <col min="6179" max="6179" width="7" style="1" bestFit="1" customWidth="1"/>
    <col min="6180" max="6184" width="9.140625" style="1"/>
    <col min="6185" max="6185" width="9.7109375" style="1" customWidth="1"/>
    <col min="6186" max="6430" width="9.140625" style="1"/>
    <col min="6431" max="6431" width="4.140625" style="1" customWidth="1"/>
    <col min="6432" max="6432" width="25.140625" style="1" customWidth="1"/>
    <col min="6433" max="6433" width="9.42578125" style="1" customWidth="1"/>
    <col min="6434" max="6434" width="8.28515625" style="1" bestFit="1" customWidth="1"/>
    <col min="6435" max="6435" width="7" style="1" bestFit="1" customWidth="1"/>
    <col min="6436" max="6440" width="9.140625" style="1"/>
    <col min="6441" max="6441" width="9.7109375" style="1" customWidth="1"/>
    <col min="6442" max="6686" width="9.140625" style="1"/>
    <col min="6687" max="6687" width="4.140625" style="1" customWidth="1"/>
    <col min="6688" max="6688" width="25.140625" style="1" customWidth="1"/>
    <col min="6689" max="6689" width="9.42578125" style="1" customWidth="1"/>
    <col min="6690" max="6690" width="8.28515625" style="1" bestFit="1" customWidth="1"/>
    <col min="6691" max="6691" width="7" style="1" bestFit="1" customWidth="1"/>
    <col min="6692" max="6696" width="9.140625" style="1"/>
    <col min="6697" max="6697" width="9.7109375" style="1" customWidth="1"/>
    <col min="6698" max="6942" width="9.140625" style="1"/>
    <col min="6943" max="6943" width="4.140625" style="1" customWidth="1"/>
    <col min="6944" max="6944" width="25.140625" style="1" customWidth="1"/>
    <col min="6945" max="6945" width="9.42578125" style="1" customWidth="1"/>
    <col min="6946" max="6946" width="8.28515625" style="1" bestFit="1" customWidth="1"/>
    <col min="6947" max="6947" width="7" style="1" bestFit="1" customWidth="1"/>
    <col min="6948" max="6952" width="9.140625" style="1"/>
    <col min="6953" max="6953" width="9.7109375" style="1" customWidth="1"/>
    <col min="6954" max="7198" width="9.140625" style="1"/>
    <col min="7199" max="7199" width="4.140625" style="1" customWidth="1"/>
    <col min="7200" max="7200" width="25.140625" style="1" customWidth="1"/>
    <col min="7201" max="7201" width="9.42578125" style="1" customWidth="1"/>
    <col min="7202" max="7202" width="8.28515625" style="1" bestFit="1" customWidth="1"/>
    <col min="7203" max="7203" width="7" style="1" bestFit="1" customWidth="1"/>
    <col min="7204" max="7208" width="9.140625" style="1"/>
    <col min="7209" max="7209" width="9.7109375" style="1" customWidth="1"/>
    <col min="7210" max="7454" width="9.140625" style="1"/>
    <col min="7455" max="7455" width="4.140625" style="1" customWidth="1"/>
    <col min="7456" max="7456" width="25.140625" style="1" customWidth="1"/>
    <col min="7457" max="7457" width="9.42578125" style="1" customWidth="1"/>
    <col min="7458" max="7458" width="8.28515625" style="1" bestFit="1" customWidth="1"/>
    <col min="7459" max="7459" width="7" style="1" bestFit="1" customWidth="1"/>
    <col min="7460" max="7464" width="9.140625" style="1"/>
    <col min="7465" max="7465" width="9.7109375" style="1" customWidth="1"/>
    <col min="7466" max="7710" width="9.140625" style="1"/>
    <col min="7711" max="7711" width="4.140625" style="1" customWidth="1"/>
    <col min="7712" max="7712" width="25.140625" style="1" customWidth="1"/>
    <col min="7713" max="7713" width="9.42578125" style="1" customWidth="1"/>
    <col min="7714" max="7714" width="8.28515625" style="1" bestFit="1" customWidth="1"/>
    <col min="7715" max="7715" width="7" style="1" bestFit="1" customWidth="1"/>
    <col min="7716" max="7720" width="9.140625" style="1"/>
    <col min="7721" max="7721" width="9.7109375" style="1" customWidth="1"/>
    <col min="7722" max="7966" width="9.140625" style="1"/>
    <col min="7967" max="7967" width="4.140625" style="1" customWidth="1"/>
    <col min="7968" max="7968" width="25.140625" style="1" customWidth="1"/>
    <col min="7969" max="7969" width="9.42578125" style="1" customWidth="1"/>
    <col min="7970" max="7970" width="8.28515625" style="1" bestFit="1" customWidth="1"/>
    <col min="7971" max="7971" width="7" style="1" bestFit="1" customWidth="1"/>
    <col min="7972" max="7976" width="9.140625" style="1"/>
    <col min="7977" max="7977" width="9.7109375" style="1" customWidth="1"/>
    <col min="7978" max="8222" width="9.140625" style="1"/>
    <col min="8223" max="8223" width="4.140625" style="1" customWidth="1"/>
    <col min="8224" max="8224" width="25.140625" style="1" customWidth="1"/>
    <col min="8225" max="8225" width="9.42578125" style="1" customWidth="1"/>
    <col min="8226" max="8226" width="8.28515625" style="1" bestFit="1" customWidth="1"/>
    <col min="8227" max="8227" width="7" style="1" bestFit="1" customWidth="1"/>
    <col min="8228" max="8232" width="9.140625" style="1"/>
    <col min="8233" max="8233" width="9.7109375" style="1" customWidth="1"/>
    <col min="8234" max="8478" width="9.140625" style="1"/>
    <col min="8479" max="8479" width="4.140625" style="1" customWidth="1"/>
    <col min="8480" max="8480" width="25.140625" style="1" customWidth="1"/>
    <col min="8481" max="8481" width="9.42578125" style="1" customWidth="1"/>
    <col min="8482" max="8482" width="8.28515625" style="1" bestFit="1" customWidth="1"/>
    <col min="8483" max="8483" width="7" style="1" bestFit="1" customWidth="1"/>
    <col min="8484" max="8488" width="9.140625" style="1"/>
    <col min="8489" max="8489" width="9.7109375" style="1" customWidth="1"/>
    <col min="8490" max="8734" width="9.140625" style="1"/>
    <col min="8735" max="8735" width="4.140625" style="1" customWidth="1"/>
    <col min="8736" max="8736" width="25.140625" style="1" customWidth="1"/>
    <col min="8737" max="8737" width="9.42578125" style="1" customWidth="1"/>
    <col min="8738" max="8738" width="8.28515625" style="1" bestFit="1" customWidth="1"/>
    <col min="8739" max="8739" width="7" style="1" bestFit="1" customWidth="1"/>
    <col min="8740" max="8744" width="9.140625" style="1"/>
    <col min="8745" max="8745" width="9.7109375" style="1" customWidth="1"/>
    <col min="8746" max="8990" width="9.140625" style="1"/>
    <col min="8991" max="8991" width="4.140625" style="1" customWidth="1"/>
    <col min="8992" max="8992" width="25.140625" style="1" customWidth="1"/>
    <col min="8993" max="8993" width="9.42578125" style="1" customWidth="1"/>
    <col min="8994" max="8994" width="8.28515625" style="1" bestFit="1" customWidth="1"/>
    <col min="8995" max="8995" width="7" style="1" bestFit="1" customWidth="1"/>
    <col min="8996" max="9000" width="9.140625" style="1"/>
    <col min="9001" max="9001" width="9.7109375" style="1" customWidth="1"/>
    <col min="9002" max="9246" width="9.140625" style="1"/>
    <col min="9247" max="9247" width="4.140625" style="1" customWidth="1"/>
    <col min="9248" max="9248" width="25.140625" style="1" customWidth="1"/>
    <col min="9249" max="9249" width="9.42578125" style="1" customWidth="1"/>
    <col min="9250" max="9250" width="8.28515625" style="1" bestFit="1" customWidth="1"/>
    <col min="9251" max="9251" width="7" style="1" bestFit="1" customWidth="1"/>
    <col min="9252" max="9256" width="9.140625" style="1"/>
    <col min="9257" max="9257" width="9.7109375" style="1" customWidth="1"/>
    <col min="9258" max="9502" width="9.140625" style="1"/>
    <col min="9503" max="9503" width="4.140625" style="1" customWidth="1"/>
    <col min="9504" max="9504" width="25.140625" style="1" customWidth="1"/>
    <col min="9505" max="9505" width="9.42578125" style="1" customWidth="1"/>
    <col min="9506" max="9506" width="8.28515625" style="1" bestFit="1" customWidth="1"/>
    <col min="9507" max="9507" width="7" style="1" bestFit="1" customWidth="1"/>
    <col min="9508" max="9512" width="9.140625" style="1"/>
    <col min="9513" max="9513" width="9.7109375" style="1" customWidth="1"/>
    <col min="9514" max="9758" width="9.140625" style="1"/>
    <col min="9759" max="9759" width="4.140625" style="1" customWidth="1"/>
    <col min="9760" max="9760" width="25.140625" style="1" customWidth="1"/>
    <col min="9761" max="9761" width="9.42578125" style="1" customWidth="1"/>
    <col min="9762" max="9762" width="8.28515625" style="1" bestFit="1" customWidth="1"/>
    <col min="9763" max="9763" width="7" style="1" bestFit="1" customWidth="1"/>
    <col min="9764" max="9768" width="9.140625" style="1"/>
    <col min="9769" max="9769" width="9.7109375" style="1" customWidth="1"/>
    <col min="9770" max="10014" width="9.140625" style="1"/>
    <col min="10015" max="10015" width="4.140625" style="1" customWidth="1"/>
    <col min="10016" max="10016" width="25.140625" style="1" customWidth="1"/>
    <col min="10017" max="10017" width="9.42578125" style="1" customWidth="1"/>
    <col min="10018" max="10018" width="8.28515625" style="1" bestFit="1" customWidth="1"/>
    <col min="10019" max="10019" width="7" style="1" bestFit="1" customWidth="1"/>
    <col min="10020" max="10024" width="9.140625" style="1"/>
    <col min="10025" max="10025" width="9.7109375" style="1" customWidth="1"/>
    <col min="10026" max="10270" width="9.140625" style="1"/>
    <col min="10271" max="10271" width="4.140625" style="1" customWidth="1"/>
    <col min="10272" max="10272" width="25.140625" style="1" customWidth="1"/>
    <col min="10273" max="10273" width="9.42578125" style="1" customWidth="1"/>
    <col min="10274" max="10274" width="8.28515625" style="1" bestFit="1" customWidth="1"/>
    <col min="10275" max="10275" width="7" style="1" bestFit="1" customWidth="1"/>
    <col min="10276" max="10280" width="9.140625" style="1"/>
    <col min="10281" max="10281" width="9.7109375" style="1" customWidth="1"/>
    <col min="10282" max="10526" width="9.140625" style="1"/>
    <col min="10527" max="10527" width="4.140625" style="1" customWidth="1"/>
    <col min="10528" max="10528" width="25.140625" style="1" customWidth="1"/>
    <col min="10529" max="10529" width="9.42578125" style="1" customWidth="1"/>
    <col min="10530" max="10530" width="8.28515625" style="1" bestFit="1" customWidth="1"/>
    <col min="10531" max="10531" width="7" style="1" bestFit="1" customWidth="1"/>
    <col min="10532" max="10536" width="9.140625" style="1"/>
    <col min="10537" max="10537" width="9.7109375" style="1" customWidth="1"/>
    <col min="10538" max="10782" width="9.140625" style="1"/>
    <col min="10783" max="10783" width="4.140625" style="1" customWidth="1"/>
    <col min="10784" max="10784" width="25.140625" style="1" customWidth="1"/>
    <col min="10785" max="10785" width="9.42578125" style="1" customWidth="1"/>
    <col min="10786" max="10786" width="8.28515625" style="1" bestFit="1" customWidth="1"/>
    <col min="10787" max="10787" width="7" style="1" bestFit="1" customWidth="1"/>
    <col min="10788" max="10792" width="9.140625" style="1"/>
    <col min="10793" max="10793" width="9.7109375" style="1" customWidth="1"/>
    <col min="10794" max="11038" width="9.140625" style="1"/>
    <col min="11039" max="11039" width="4.140625" style="1" customWidth="1"/>
    <col min="11040" max="11040" width="25.140625" style="1" customWidth="1"/>
    <col min="11041" max="11041" width="9.42578125" style="1" customWidth="1"/>
    <col min="11042" max="11042" width="8.28515625" style="1" bestFit="1" customWidth="1"/>
    <col min="11043" max="11043" width="7" style="1" bestFit="1" customWidth="1"/>
    <col min="11044" max="11048" width="9.140625" style="1"/>
    <col min="11049" max="11049" width="9.7109375" style="1" customWidth="1"/>
    <col min="11050" max="11294" width="9.140625" style="1"/>
    <col min="11295" max="11295" width="4.140625" style="1" customWidth="1"/>
    <col min="11296" max="11296" width="25.140625" style="1" customWidth="1"/>
    <col min="11297" max="11297" width="9.42578125" style="1" customWidth="1"/>
    <col min="11298" max="11298" width="8.28515625" style="1" bestFit="1" customWidth="1"/>
    <col min="11299" max="11299" width="7" style="1" bestFit="1" customWidth="1"/>
    <col min="11300" max="11304" width="9.140625" style="1"/>
    <col min="11305" max="11305" width="9.7109375" style="1" customWidth="1"/>
    <col min="11306" max="11550" width="9.140625" style="1"/>
    <col min="11551" max="11551" width="4.140625" style="1" customWidth="1"/>
    <col min="11552" max="11552" width="25.140625" style="1" customWidth="1"/>
    <col min="11553" max="11553" width="9.42578125" style="1" customWidth="1"/>
    <col min="11554" max="11554" width="8.28515625" style="1" bestFit="1" customWidth="1"/>
    <col min="11555" max="11555" width="7" style="1" bestFit="1" customWidth="1"/>
    <col min="11556" max="11560" width="9.140625" style="1"/>
    <col min="11561" max="11561" width="9.7109375" style="1" customWidth="1"/>
    <col min="11562" max="11806" width="9.140625" style="1"/>
    <col min="11807" max="11807" width="4.140625" style="1" customWidth="1"/>
    <col min="11808" max="11808" width="25.140625" style="1" customWidth="1"/>
    <col min="11809" max="11809" width="9.42578125" style="1" customWidth="1"/>
    <col min="11810" max="11810" width="8.28515625" style="1" bestFit="1" customWidth="1"/>
    <col min="11811" max="11811" width="7" style="1" bestFit="1" customWidth="1"/>
    <col min="11812" max="11816" width="9.140625" style="1"/>
    <col min="11817" max="11817" width="9.7109375" style="1" customWidth="1"/>
    <col min="11818" max="12062" width="9.140625" style="1"/>
    <col min="12063" max="12063" width="4.140625" style="1" customWidth="1"/>
    <col min="12064" max="12064" width="25.140625" style="1" customWidth="1"/>
    <col min="12065" max="12065" width="9.42578125" style="1" customWidth="1"/>
    <col min="12066" max="12066" width="8.28515625" style="1" bestFit="1" customWidth="1"/>
    <col min="12067" max="12067" width="7" style="1" bestFit="1" customWidth="1"/>
    <col min="12068" max="12072" width="9.140625" style="1"/>
    <col min="12073" max="12073" width="9.7109375" style="1" customWidth="1"/>
    <col min="12074" max="12318" width="9.140625" style="1"/>
    <col min="12319" max="12319" width="4.140625" style="1" customWidth="1"/>
    <col min="12320" max="12320" width="25.140625" style="1" customWidth="1"/>
    <col min="12321" max="12321" width="9.42578125" style="1" customWidth="1"/>
    <col min="12322" max="12322" width="8.28515625" style="1" bestFit="1" customWidth="1"/>
    <col min="12323" max="12323" width="7" style="1" bestFit="1" customWidth="1"/>
    <col min="12324" max="12328" width="9.140625" style="1"/>
    <col min="12329" max="12329" width="9.7109375" style="1" customWidth="1"/>
    <col min="12330" max="12574" width="9.140625" style="1"/>
    <col min="12575" max="12575" width="4.140625" style="1" customWidth="1"/>
    <col min="12576" max="12576" width="25.140625" style="1" customWidth="1"/>
    <col min="12577" max="12577" width="9.42578125" style="1" customWidth="1"/>
    <col min="12578" max="12578" width="8.28515625" style="1" bestFit="1" customWidth="1"/>
    <col min="12579" max="12579" width="7" style="1" bestFit="1" customWidth="1"/>
    <col min="12580" max="12584" width="9.140625" style="1"/>
    <col min="12585" max="12585" width="9.7109375" style="1" customWidth="1"/>
    <col min="12586" max="12830" width="9.140625" style="1"/>
    <col min="12831" max="12831" width="4.140625" style="1" customWidth="1"/>
    <col min="12832" max="12832" width="25.140625" style="1" customWidth="1"/>
    <col min="12833" max="12833" width="9.42578125" style="1" customWidth="1"/>
    <col min="12834" max="12834" width="8.28515625" style="1" bestFit="1" customWidth="1"/>
    <col min="12835" max="12835" width="7" style="1" bestFit="1" customWidth="1"/>
    <col min="12836" max="12840" width="9.140625" style="1"/>
    <col min="12841" max="12841" width="9.7109375" style="1" customWidth="1"/>
    <col min="12842" max="13086" width="9.140625" style="1"/>
    <col min="13087" max="13087" width="4.140625" style="1" customWidth="1"/>
    <col min="13088" max="13088" width="25.140625" style="1" customWidth="1"/>
    <col min="13089" max="13089" width="9.42578125" style="1" customWidth="1"/>
    <col min="13090" max="13090" width="8.28515625" style="1" bestFit="1" customWidth="1"/>
    <col min="13091" max="13091" width="7" style="1" bestFit="1" customWidth="1"/>
    <col min="13092" max="13096" width="9.140625" style="1"/>
    <col min="13097" max="13097" width="9.7109375" style="1" customWidth="1"/>
    <col min="13098" max="13342" width="9.140625" style="1"/>
    <col min="13343" max="13343" width="4.140625" style="1" customWidth="1"/>
    <col min="13344" max="13344" width="25.140625" style="1" customWidth="1"/>
    <col min="13345" max="13345" width="9.42578125" style="1" customWidth="1"/>
    <col min="13346" max="13346" width="8.28515625" style="1" bestFit="1" customWidth="1"/>
    <col min="13347" max="13347" width="7" style="1" bestFit="1" customWidth="1"/>
    <col min="13348" max="13352" width="9.140625" style="1"/>
    <col min="13353" max="13353" width="9.7109375" style="1" customWidth="1"/>
    <col min="13354" max="13598" width="9.140625" style="1"/>
    <col min="13599" max="13599" width="4.140625" style="1" customWidth="1"/>
    <col min="13600" max="13600" width="25.140625" style="1" customWidth="1"/>
    <col min="13601" max="13601" width="9.42578125" style="1" customWidth="1"/>
    <col min="13602" max="13602" width="8.28515625" style="1" bestFit="1" customWidth="1"/>
    <col min="13603" max="13603" width="7" style="1" bestFit="1" customWidth="1"/>
    <col min="13604" max="13608" width="9.140625" style="1"/>
    <col min="13609" max="13609" width="9.7109375" style="1" customWidth="1"/>
    <col min="13610" max="13854" width="9.140625" style="1"/>
    <col min="13855" max="13855" width="4.140625" style="1" customWidth="1"/>
    <col min="13856" max="13856" width="25.140625" style="1" customWidth="1"/>
    <col min="13857" max="13857" width="9.42578125" style="1" customWidth="1"/>
    <col min="13858" max="13858" width="8.28515625" style="1" bestFit="1" customWidth="1"/>
    <col min="13859" max="13859" width="7" style="1" bestFit="1" customWidth="1"/>
    <col min="13860" max="13864" width="9.140625" style="1"/>
    <col min="13865" max="13865" width="9.7109375" style="1" customWidth="1"/>
    <col min="13866" max="14110" width="9.140625" style="1"/>
    <col min="14111" max="14111" width="4.140625" style="1" customWidth="1"/>
    <col min="14112" max="14112" width="25.140625" style="1" customWidth="1"/>
    <col min="14113" max="14113" width="9.42578125" style="1" customWidth="1"/>
    <col min="14114" max="14114" width="8.28515625" style="1" bestFit="1" customWidth="1"/>
    <col min="14115" max="14115" width="7" style="1" bestFit="1" customWidth="1"/>
    <col min="14116" max="14120" width="9.140625" style="1"/>
    <col min="14121" max="14121" width="9.7109375" style="1" customWidth="1"/>
    <col min="14122" max="14366" width="9.140625" style="1"/>
    <col min="14367" max="14367" width="4.140625" style="1" customWidth="1"/>
    <col min="14368" max="14368" width="25.140625" style="1" customWidth="1"/>
    <col min="14369" max="14369" width="9.42578125" style="1" customWidth="1"/>
    <col min="14370" max="14370" width="8.28515625" style="1" bestFit="1" customWidth="1"/>
    <col min="14371" max="14371" width="7" style="1" bestFit="1" customWidth="1"/>
    <col min="14372" max="14376" width="9.140625" style="1"/>
    <col min="14377" max="14377" width="9.7109375" style="1" customWidth="1"/>
    <col min="14378" max="14622" width="9.140625" style="1"/>
    <col min="14623" max="14623" width="4.140625" style="1" customWidth="1"/>
    <col min="14624" max="14624" width="25.140625" style="1" customWidth="1"/>
    <col min="14625" max="14625" width="9.42578125" style="1" customWidth="1"/>
    <col min="14626" max="14626" width="8.28515625" style="1" bestFit="1" customWidth="1"/>
    <col min="14627" max="14627" width="7" style="1" bestFit="1" customWidth="1"/>
    <col min="14628" max="14632" width="9.140625" style="1"/>
    <col min="14633" max="14633" width="9.7109375" style="1" customWidth="1"/>
    <col min="14634" max="14878" width="9.140625" style="1"/>
    <col min="14879" max="14879" width="4.140625" style="1" customWidth="1"/>
    <col min="14880" max="14880" width="25.140625" style="1" customWidth="1"/>
    <col min="14881" max="14881" width="9.42578125" style="1" customWidth="1"/>
    <col min="14882" max="14882" width="8.28515625" style="1" bestFit="1" customWidth="1"/>
    <col min="14883" max="14883" width="7" style="1" bestFit="1" customWidth="1"/>
    <col min="14884" max="14888" width="9.140625" style="1"/>
    <col min="14889" max="14889" width="9.7109375" style="1" customWidth="1"/>
    <col min="14890" max="15134" width="9.140625" style="1"/>
    <col min="15135" max="15135" width="4.140625" style="1" customWidth="1"/>
    <col min="15136" max="15136" width="25.140625" style="1" customWidth="1"/>
    <col min="15137" max="15137" width="9.42578125" style="1" customWidth="1"/>
    <col min="15138" max="15138" width="8.28515625" style="1" bestFit="1" customWidth="1"/>
    <col min="15139" max="15139" width="7" style="1" bestFit="1" customWidth="1"/>
    <col min="15140" max="15144" width="9.140625" style="1"/>
    <col min="15145" max="15145" width="9.7109375" style="1" customWidth="1"/>
    <col min="15146" max="15390" width="9.140625" style="1"/>
    <col min="15391" max="15391" width="4.140625" style="1" customWidth="1"/>
    <col min="15392" max="15392" width="25.140625" style="1" customWidth="1"/>
    <col min="15393" max="15393" width="9.42578125" style="1" customWidth="1"/>
    <col min="15394" max="15394" width="8.28515625" style="1" bestFit="1" customWidth="1"/>
    <col min="15395" max="15395" width="7" style="1" bestFit="1" customWidth="1"/>
    <col min="15396" max="15400" width="9.140625" style="1"/>
    <col min="15401" max="15401" width="9.7109375" style="1" customWidth="1"/>
    <col min="15402" max="15646" width="9.140625" style="1"/>
    <col min="15647" max="15647" width="4.140625" style="1" customWidth="1"/>
    <col min="15648" max="15648" width="25.140625" style="1" customWidth="1"/>
    <col min="15649" max="15649" width="9.42578125" style="1" customWidth="1"/>
    <col min="15650" max="15650" width="8.28515625" style="1" bestFit="1" customWidth="1"/>
    <col min="15651" max="15651" width="7" style="1" bestFit="1" customWidth="1"/>
    <col min="15652" max="15656" width="9.140625" style="1"/>
    <col min="15657" max="15657" width="9.7109375" style="1" customWidth="1"/>
    <col min="15658" max="15902" width="9.140625" style="1"/>
    <col min="15903" max="15903" width="4.140625" style="1" customWidth="1"/>
    <col min="15904" max="15904" width="25.140625" style="1" customWidth="1"/>
    <col min="15905" max="15905" width="9.42578125" style="1" customWidth="1"/>
    <col min="15906" max="15906" width="8.28515625" style="1" bestFit="1" customWidth="1"/>
    <col min="15907" max="15907" width="7" style="1" bestFit="1" customWidth="1"/>
    <col min="15908" max="15912" width="9.140625" style="1"/>
    <col min="15913" max="15913" width="9.7109375" style="1" customWidth="1"/>
    <col min="15914" max="16158" width="9.140625" style="1"/>
    <col min="16159" max="16159" width="4.140625" style="1" customWidth="1"/>
    <col min="16160" max="16160" width="25.140625" style="1" customWidth="1"/>
    <col min="16161" max="16161" width="9.42578125" style="1" customWidth="1"/>
    <col min="16162" max="16162" width="8.28515625" style="1" bestFit="1" customWidth="1"/>
    <col min="16163" max="16163" width="7" style="1" bestFit="1" customWidth="1"/>
    <col min="16164" max="16168" width="9.140625" style="1"/>
    <col min="16169" max="16169" width="9.7109375" style="1" customWidth="1"/>
    <col min="16170" max="16384" width="9.140625" style="1"/>
  </cols>
  <sheetData>
    <row r="1" spans="1:53" ht="51.75" customHeight="1" x14ac:dyDescent="0.25">
      <c r="A1" s="155" t="s">
        <v>69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53" ht="45.75" customHeight="1" x14ac:dyDescent="0.25">
      <c r="A2" s="107"/>
      <c r="B2" s="108"/>
      <c r="C2" s="151" t="s">
        <v>71</v>
      </c>
      <c r="D2" s="151"/>
      <c r="E2" s="151"/>
      <c r="F2" s="151" t="s">
        <v>72</v>
      </c>
      <c r="G2" s="151"/>
      <c r="H2" s="151"/>
      <c r="I2" s="162"/>
      <c r="J2" s="163"/>
      <c r="K2" s="164"/>
      <c r="L2" s="151" t="s">
        <v>75</v>
      </c>
      <c r="M2" s="151"/>
      <c r="N2" s="151"/>
      <c r="O2" s="151" t="s">
        <v>76</v>
      </c>
      <c r="P2" s="151"/>
      <c r="Q2" s="151"/>
      <c r="R2" s="151" t="s">
        <v>78</v>
      </c>
      <c r="S2" s="151"/>
      <c r="T2" s="151"/>
      <c r="U2" s="151" t="s">
        <v>80</v>
      </c>
      <c r="V2" s="151"/>
      <c r="W2" s="151"/>
      <c r="X2" s="151" t="s">
        <v>85</v>
      </c>
      <c r="Y2" s="151"/>
      <c r="Z2" s="151"/>
      <c r="AA2" s="151" t="s">
        <v>88</v>
      </c>
      <c r="AB2" s="151"/>
      <c r="AC2" s="151"/>
      <c r="AD2" s="151" t="s">
        <v>84</v>
      </c>
      <c r="AE2" s="151"/>
      <c r="AF2" s="151"/>
      <c r="AG2" s="151" t="s">
        <v>86</v>
      </c>
      <c r="AH2" s="151"/>
      <c r="AI2" s="151"/>
      <c r="AJ2" s="152" t="s">
        <v>91</v>
      </c>
      <c r="AK2" s="153"/>
      <c r="AL2" s="154"/>
      <c r="AM2" s="152" t="s">
        <v>93</v>
      </c>
      <c r="AN2" s="153"/>
      <c r="AO2" s="154"/>
      <c r="AP2" s="152" t="s">
        <v>94</v>
      </c>
      <c r="AQ2" s="153"/>
      <c r="AR2" s="154"/>
      <c r="AS2" s="152" t="s">
        <v>96</v>
      </c>
      <c r="AT2" s="153"/>
      <c r="AU2" s="154"/>
      <c r="AV2" s="152" t="s">
        <v>98</v>
      </c>
      <c r="AW2" s="153"/>
      <c r="AX2" s="154"/>
      <c r="AY2" s="144" t="s">
        <v>70</v>
      </c>
      <c r="AZ2" s="145"/>
      <c r="BA2" s="146"/>
    </row>
    <row r="3" spans="1:53" ht="28.5" customHeight="1" x14ac:dyDescent="0.2">
      <c r="A3" s="156" t="s">
        <v>0</v>
      </c>
      <c r="B3" s="158" t="s">
        <v>1</v>
      </c>
      <c r="C3" s="150" t="s">
        <v>45</v>
      </c>
      <c r="D3" s="150"/>
      <c r="E3" s="150"/>
      <c r="F3" s="150" t="s">
        <v>46</v>
      </c>
      <c r="G3" s="150"/>
      <c r="H3" s="150"/>
      <c r="I3" s="160" t="s">
        <v>2</v>
      </c>
      <c r="J3" s="160"/>
      <c r="K3" s="161"/>
      <c r="L3" s="150" t="s">
        <v>61</v>
      </c>
      <c r="M3" s="150"/>
      <c r="N3" s="150"/>
      <c r="O3" s="150" t="s">
        <v>61</v>
      </c>
      <c r="P3" s="150"/>
      <c r="Q3" s="150"/>
      <c r="R3" s="150" t="s">
        <v>61</v>
      </c>
      <c r="S3" s="150"/>
      <c r="T3" s="150"/>
      <c r="U3" s="150" t="s">
        <v>61</v>
      </c>
      <c r="V3" s="150"/>
      <c r="W3" s="150"/>
      <c r="X3" s="150" t="s">
        <v>61</v>
      </c>
      <c r="Y3" s="150"/>
      <c r="Z3" s="150"/>
      <c r="AA3" s="150" t="s">
        <v>44</v>
      </c>
      <c r="AB3" s="150"/>
      <c r="AC3" s="150"/>
      <c r="AD3" s="150" t="s">
        <v>46</v>
      </c>
      <c r="AE3" s="150"/>
      <c r="AF3" s="150"/>
      <c r="AG3" s="150" t="s">
        <v>61</v>
      </c>
      <c r="AH3" s="150"/>
      <c r="AI3" s="150"/>
      <c r="AJ3" s="150" t="s">
        <v>61</v>
      </c>
      <c r="AK3" s="150"/>
      <c r="AL3" s="150"/>
      <c r="AM3" s="150" t="s">
        <v>61</v>
      </c>
      <c r="AN3" s="150"/>
      <c r="AO3" s="150"/>
      <c r="AP3" s="150" t="s">
        <v>61</v>
      </c>
      <c r="AQ3" s="150"/>
      <c r="AR3" s="150"/>
      <c r="AS3" s="150" t="s">
        <v>61</v>
      </c>
      <c r="AT3" s="150"/>
      <c r="AU3" s="150"/>
      <c r="AV3" s="150" t="s">
        <v>61</v>
      </c>
      <c r="AW3" s="150"/>
      <c r="AX3" s="150"/>
      <c r="AY3" s="147"/>
      <c r="AZ3" s="148"/>
      <c r="BA3" s="149"/>
    </row>
    <row r="4" spans="1:53" ht="25.5" x14ac:dyDescent="0.2">
      <c r="A4" s="157"/>
      <c r="B4" s="159"/>
      <c r="C4" s="2" t="s">
        <v>3</v>
      </c>
      <c r="D4" s="2" t="s">
        <v>4</v>
      </c>
      <c r="E4" s="2" t="s">
        <v>5</v>
      </c>
      <c r="F4" s="2" t="s">
        <v>3</v>
      </c>
      <c r="G4" s="2" t="s">
        <v>4</v>
      </c>
      <c r="H4" s="2" t="s">
        <v>5</v>
      </c>
      <c r="I4" s="2" t="s">
        <v>3</v>
      </c>
      <c r="J4" s="2" t="s">
        <v>4</v>
      </c>
      <c r="K4" s="3" t="s">
        <v>5</v>
      </c>
      <c r="L4" s="17" t="s">
        <v>3</v>
      </c>
      <c r="M4" s="2" t="s">
        <v>4</v>
      </c>
      <c r="N4" s="2" t="s">
        <v>5</v>
      </c>
      <c r="O4" s="2" t="s">
        <v>3</v>
      </c>
      <c r="P4" s="2" t="s">
        <v>4</v>
      </c>
      <c r="Q4" s="2" t="s">
        <v>5</v>
      </c>
      <c r="R4" s="2" t="s">
        <v>3</v>
      </c>
      <c r="S4" s="2" t="s">
        <v>4</v>
      </c>
      <c r="T4" s="11" t="s">
        <v>5</v>
      </c>
      <c r="U4" s="18" t="s">
        <v>3</v>
      </c>
      <c r="V4" s="18" t="s">
        <v>4</v>
      </c>
      <c r="W4" s="18" t="s">
        <v>5</v>
      </c>
      <c r="X4" s="18" t="s">
        <v>3</v>
      </c>
      <c r="Y4" s="18" t="s">
        <v>4</v>
      </c>
      <c r="Z4" s="18" t="s">
        <v>5</v>
      </c>
      <c r="AA4" s="19" t="s">
        <v>3</v>
      </c>
      <c r="AB4" s="19" t="s">
        <v>4</v>
      </c>
      <c r="AC4" s="19" t="s">
        <v>5</v>
      </c>
      <c r="AD4" s="85" t="s">
        <v>3</v>
      </c>
      <c r="AE4" s="85" t="s">
        <v>4</v>
      </c>
      <c r="AF4" s="85" t="s">
        <v>5</v>
      </c>
      <c r="AG4" s="96" t="s">
        <v>3</v>
      </c>
      <c r="AH4" s="96" t="s">
        <v>4</v>
      </c>
      <c r="AI4" s="96" t="s">
        <v>5</v>
      </c>
      <c r="AJ4" s="129" t="s">
        <v>3</v>
      </c>
      <c r="AK4" s="129" t="s">
        <v>4</v>
      </c>
      <c r="AL4" s="129" t="s">
        <v>5</v>
      </c>
      <c r="AM4" s="131" t="s">
        <v>3</v>
      </c>
      <c r="AN4" s="131" t="s">
        <v>4</v>
      </c>
      <c r="AO4" s="131" t="s">
        <v>5</v>
      </c>
      <c r="AP4" s="134" t="s">
        <v>3</v>
      </c>
      <c r="AQ4" s="134" t="s">
        <v>4</v>
      </c>
      <c r="AR4" s="134" t="s">
        <v>5</v>
      </c>
      <c r="AS4" s="137" t="s">
        <v>3</v>
      </c>
      <c r="AT4" s="137" t="s">
        <v>4</v>
      </c>
      <c r="AU4" s="137" t="s">
        <v>5</v>
      </c>
      <c r="AV4" s="143" t="s">
        <v>3</v>
      </c>
      <c r="AW4" s="143" t="s">
        <v>4</v>
      </c>
      <c r="AX4" s="143" t="s">
        <v>5</v>
      </c>
      <c r="AY4" s="18" t="s">
        <v>3</v>
      </c>
      <c r="AZ4" s="2" t="s">
        <v>4</v>
      </c>
      <c r="BA4" s="3" t="s">
        <v>5</v>
      </c>
    </row>
    <row r="5" spans="1:53" ht="15.75" x14ac:dyDescent="0.25">
      <c r="A5" s="4">
        <v>1</v>
      </c>
      <c r="B5" s="5" t="s">
        <v>6</v>
      </c>
      <c r="C5" s="105">
        <v>4896</v>
      </c>
      <c r="D5" s="105">
        <v>1869</v>
      </c>
      <c r="E5" s="6">
        <f>IF(C5=0,0,D5/C5*100)</f>
        <v>38.174019607843135</v>
      </c>
      <c r="F5" s="105">
        <v>280</v>
      </c>
      <c r="G5" s="105">
        <v>35</v>
      </c>
      <c r="H5" s="6">
        <f>G5/F5*100</f>
        <v>12.5</v>
      </c>
      <c r="I5" s="105">
        <f t="shared" ref="I5:J22" si="0">C5+F5</f>
        <v>5176</v>
      </c>
      <c r="J5" s="105">
        <f t="shared" si="0"/>
        <v>1904</v>
      </c>
      <c r="K5" s="6">
        <f>J5/I5*100</f>
        <v>36.785162287480681</v>
      </c>
      <c r="L5" s="105">
        <v>2922</v>
      </c>
      <c r="M5" s="105">
        <v>212</v>
      </c>
      <c r="N5" s="16">
        <f>M5/L5</f>
        <v>7.2553045859000687E-2</v>
      </c>
      <c r="O5" s="105">
        <v>2790</v>
      </c>
      <c r="P5" s="105">
        <v>800</v>
      </c>
      <c r="Q5" s="16">
        <f>P5/O5</f>
        <v>0.28673835125448027</v>
      </c>
      <c r="R5" s="105">
        <v>1990</v>
      </c>
      <c r="S5" s="105">
        <v>190</v>
      </c>
      <c r="T5" s="12">
        <f>S5/R5*100</f>
        <v>9.5477386934673358</v>
      </c>
      <c r="U5" s="105">
        <v>1800</v>
      </c>
      <c r="V5" s="105"/>
      <c r="W5" s="6">
        <f>V5/U5*100</f>
        <v>0</v>
      </c>
      <c r="X5" s="105">
        <v>2200</v>
      </c>
      <c r="Y5" s="105">
        <v>300</v>
      </c>
      <c r="Z5" s="6">
        <f>Y5/X5*100</f>
        <v>13.636363636363635</v>
      </c>
      <c r="AA5" s="105">
        <v>1900</v>
      </c>
      <c r="AB5" s="105">
        <v>50</v>
      </c>
      <c r="AC5" s="20">
        <f>AB5/AA5*100</f>
        <v>2.6315789473684208</v>
      </c>
      <c r="AD5" s="105">
        <v>280</v>
      </c>
      <c r="AE5" s="105"/>
      <c r="AF5" s="20">
        <f>AE5/AD5*100</f>
        <v>0</v>
      </c>
      <c r="AG5" s="105">
        <v>1900</v>
      </c>
      <c r="AH5" s="105"/>
      <c r="AI5" s="20">
        <f>AH5/AG5*100</f>
        <v>0</v>
      </c>
      <c r="AJ5" s="105">
        <v>1900</v>
      </c>
      <c r="AK5" s="105"/>
      <c r="AL5" s="20">
        <f>AK5/AJ5*100</f>
        <v>0</v>
      </c>
      <c r="AM5" s="105">
        <v>1900</v>
      </c>
      <c r="AN5" s="105"/>
      <c r="AO5" s="20"/>
      <c r="AP5" s="105">
        <v>1900</v>
      </c>
      <c r="AQ5" s="105"/>
      <c r="AR5" s="20">
        <f>AQ5/AP5*100</f>
        <v>0</v>
      </c>
      <c r="AS5" s="105">
        <v>2300</v>
      </c>
      <c r="AT5" s="105"/>
      <c r="AU5" s="20">
        <f>AT5/AS5*100</f>
        <v>0</v>
      </c>
      <c r="AV5" s="105"/>
      <c r="AW5" s="105"/>
      <c r="AX5" s="20"/>
      <c r="AY5" s="106">
        <f>C5+F5+L5+O5+R5+U5+X5+AD5+AG5+AA5+AJ5+AM5+AP5+AS5</f>
        <v>28958</v>
      </c>
      <c r="AZ5" s="105">
        <f>D5+G5+M5+P5+S5+V5+Y5+AE5+AH5+AB5+AK5+AN5+AQ5+AT5</f>
        <v>3456</v>
      </c>
      <c r="BA5" s="13">
        <f>AZ5/AY5*100</f>
        <v>11.934525865045927</v>
      </c>
    </row>
    <row r="6" spans="1:53" ht="15.75" x14ac:dyDescent="0.25">
      <c r="A6" s="4">
        <v>2</v>
      </c>
      <c r="B6" s="5" t="s">
        <v>7</v>
      </c>
      <c r="C6" s="105">
        <v>1372</v>
      </c>
      <c r="D6" s="105">
        <v>454</v>
      </c>
      <c r="E6" s="6">
        <f t="shared" ref="E6:E23" si="1">IF(C6=0,0,D6/C6*100)</f>
        <v>33.090379008746353</v>
      </c>
      <c r="F6" s="105"/>
      <c r="G6" s="105"/>
      <c r="H6" s="6"/>
      <c r="I6" s="105">
        <f t="shared" si="0"/>
        <v>1372</v>
      </c>
      <c r="J6" s="105">
        <f t="shared" si="0"/>
        <v>454</v>
      </c>
      <c r="K6" s="6">
        <f t="shared" ref="K6:K22" si="2">J6/I6*100</f>
        <v>33.090379008746353</v>
      </c>
      <c r="L6" s="105">
        <v>918</v>
      </c>
      <c r="M6" s="105"/>
      <c r="N6" s="16">
        <f>M6/L6</f>
        <v>0</v>
      </c>
      <c r="O6" s="105">
        <v>231</v>
      </c>
      <c r="P6" s="105"/>
      <c r="Q6" s="16">
        <f>P6/O6</f>
        <v>0</v>
      </c>
      <c r="R6" s="105">
        <v>269</v>
      </c>
      <c r="S6" s="105">
        <v>269</v>
      </c>
      <c r="T6" s="12">
        <f>S6/R6*100</f>
        <v>100</v>
      </c>
      <c r="U6" s="105">
        <v>501</v>
      </c>
      <c r="V6" s="105">
        <v>501</v>
      </c>
      <c r="W6" s="6">
        <f t="shared" ref="W6:W23" si="3">V6/U6*100</f>
        <v>100</v>
      </c>
      <c r="X6" s="105"/>
      <c r="Y6" s="105"/>
      <c r="Z6" s="6" t="e">
        <f t="shared" ref="Z6:Z23" si="4">Y6/X6*100</f>
        <v>#DIV/0!</v>
      </c>
      <c r="AA6" s="105"/>
      <c r="AB6" s="105"/>
      <c r="AC6" s="20" t="e">
        <f t="shared" ref="AC6:AC22" si="5">AB6/AA6*100</f>
        <v>#DIV/0!</v>
      </c>
      <c r="AD6" s="105"/>
      <c r="AE6" s="105"/>
      <c r="AF6" s="20" t="e">
        <f t="shared" ref="AF6:AF23" si="6">AE6/AD6*100</f>
        <v>#DIV/0!</v>
      </c>
      <c r="AG6" s="105">
        <v>330</v>
      </c>
      <c r="AH6" s="105">
        <v>330</v>
      </c>
      <c r="AI6" s="20">
        <f t="shared" ref="AI6:AI22" si="7">AH6/AG6*100</f>
        <v>100</v>
      </c>
      <c r="AJ6" s="105"/>
      <c r="AK6" s="105"/>
      <c r="AL6" s="20" t="e">
        <f t="shared" ref="AL6:AL22" si="8">AK6/AJ6*100</f>
        <v>#DIV/0!</v>
      </c>
      <c r="AM6" s="105"/>
      <c r="AN6" s="105"/>
      <c r="AO6" s="20"/>
      <c r="AP6" s="105">
        <v>600</v>
      </c>
      <c r="AQ6" s="105">
        <v>406</v>
      </c>
      <c r="AR6" s="20">
        <f t="shared" ref="AR6:AR22" si="9">AQ6/AP6*100</f>
        <v>67.666666666666657</v>
      </c>
      <c r="AS6" s="105">
        <v>500</v>
      </c>
      <c r="AT6" s="105">
        <v>112</v>
      </c>
      <c r="AU6" s="20">
        <f t="shared" ref="AU6:AU23" si="10">AT6/AS6*100</f>
        <v>22.400000000000002</v>
      </c>
      <c r="AV6" s="105"/>
      <c r="AW6" s="105"/>
      <c r="AX6" s="20"/>
      <c r="AY6" s="106">
        <f t="shared" ref="AY6:AY22" si="11">C6+F6+L6+O6+R6+U6+X6+AD6+AG6+AA6+AJ6+AM6+AP6+AS6</f>
        <v>4721</v>
      </c>
      <c r="AZ6" s="105">
        <f>D6+G6+M6+P6+S6+V6+Y6+AE6+AH6+AB6+AK6+AN6+AQ6+AT6</f>
        <v>2072</v>
      </c>
      <c r="BA6" s="13">
        <f t="shared" ref="BA6:BA23" si="12">AZ6/AY6*100</f>
        <v>43.889006566405428</v>
      </c>
    </row>
    <row r="7" spans="1:53" ht="15.75" x14ac:dyDescent="0.25">
      <c r="A7" s="4">
        <v>3</v>
      </c>
      <c r="B7" s="5" t="s">
        <v>8</v>
      </c>
      <c r="C7" s="105">
        <v>10568</v>
      </c>
      <c r="D7" s="105">
        <v>3690</v>
      </c>
      <c r="E7" s="6">
        <f t="shared" si="1"/>
        <v>34.916729750189255</v>
      </c>
      <c r="F7" s="105">
        <v>46</v>
      </c>
      <c r="G7" s="105">
        <v>10</v>
      </c>
      <c r="H7" s="6">
        <f t="shared" ref="H7:H23" si="13">G7/F7*100</f>
        <v>21.739130434782609</v>
      </c>
      <c r="I7" s="105">
        <f t="shared" si="0"/>
        <v>10614</v>
      </c>
      <c r="J7" s="105">
        <f t="shared" si="0"/>
        <v>3700</v>
      </c>
      <c r="K7" s="6">
        <f t="shared" si="2"/>
        <v>34.859619370642548</v>
      </c>
      <c r="L7" s="105">
        <v>7078</v>
      </c>
      <c r="M7" s="116"/>
      <c r="N7" s="16">
        <f t="shared" ref="N7:N23" si="14">M7/L7</f>
        <v>0</v>
      </c>
      <c r="O7" s="105">
        <v>6988</v>
      </c>
      <c r="P7" s="105"/>
      <c r="Q7" s="16">
        <f t="shared" ref="Q7:Q23" si="15">P7/O7</f>
        <v>0</v>
      </c>
      <c r="R7" s="105">
        <v>7078</v>
      </c>
      <c r="S7" s="105"/>
      <c r="T7" s="12">
        <f t="shared" ref="T7:T22" si="16">S7/R7*100</f>
        <v>0</v>
      </c>
      <c r="U7" s="105">
        <v>6878</v>
      </c>
      <c r="V7" s="105">
        <v>70</v>
      </c>
      <c r="W7" s="6">
        <f t="shared" si="3"/>
        <v>1.0177377144518756</v>
      </c>
      <c r="X7" s="105">
        <v>6808</v>
      </c>
      <c r="Y7" s="105"/>
      <c r="Z7" s="6">
        <f t="shared" si="4"/>
        <v>0</v>
      </c>
      <c r="AA7" s="105">
        <v>6808</v>
      </c>
      <c r="AB7" s="105">
        <v>58</v>
      </c>
      <c r="AC7" s="20">
        <f t="shared" si="5"/>
        <v>0.85193889541715617</v>
      </c>
      <c r="AD7" s="105">
        <v>36</v>
      </c>
      <c r="AE7" s="105"/>
      <c r="AF7" s="20">
        <f t="shared" si="6"/>
        <v>0</v>
      </c>
      <c r="AG7" s="105">
        <v>6808</v>
      </c>
      <c r="AH7" s="105"/>
      <c r="AI7" s="20">
        <f t="shared" si="7"/>
        <v>0</v>
      </c>
      <c r="AJ7" s="105">
        <v>6918</v>
      </c>
      <c r="AK7" s="105">
        <v>168</v>
      </c>
      <c r="AL7" s="20">
        <f t="shared" si="8"/>
        <v>2.4284475281873377</v>
      </c>
      <c r="AM7" s="105">
        <v>6688</v>
      </c>
      <c r="AN7" s="105">
        <v>26</v>
      </c>
      <c r="AO7" s="20">
        <f>AN7/AM7*100</f>
        <v>0.38875598086124402</v>
      </c>
      <c r="AP7" s="105">
        <v>6662</v>
      </c>
      <c r="AQ7" s="105"/>
      <c r="AR7" s="20">
        <f t="shared" si="9"/>
        <v>0</v>
      </c>
      <c r="AS7" s="105">
        <v>6662</v>
      </c>
      <c r="AT7" s="105"/>
      <c r="AU7" s="20">
        <f t="shared" si="10"/>
        <v>0</v>
      </c>
      <c r="AV7" s="105"/>
      <c r="AW7" s="105"/>
      <c r="AX7" s="20"/>
      <c r="AY7" s="106">
        <f t="shared" si="11"/>
        <v>86026</v>
      </c>
      <c r="AZ7" s="105">
        <f t="shared" ref="AZ7:AZ22" si="17">D7+G7+M7+P7+S7+V7+Y7+AE7+AH7+AB7+AK7+AN7+AQ7+AT7</f>
        <v>4022</v>
      </c>
      <c r="BA7" s="13">
        <f t="shared" si="12"/>
        <v>4.6753307139701956</v>
      </c>
    </row>
    <row r="8" spans="1:53" ht="15.75" x14ac:dyDescent="0.25">
      <c r="A8" s="4">
        <v>4</v>
      </c>
      <c r="B8" s="5" t="s">
        <v>9</v>
      </c>
      <c r="C8" s="105">
        <v>5900</v>
      </c>
      <c r="D8" s="105">
        <v>325</v>
      </c>
      <c r="E8" s="6">
        <f t="shared" si="1"/>
        <v>5.508474576271186</v>
      </c>
      <c r="F8" s="105">
        <v>420</v>
      </c>
      <c r="G8" s="105"/>
      <c r="H8" s="6">
        <f t="shared" si="13"/>
        <v>0</v>
      </c>
      <c r="I8" s="105">
        <f t="shared" si="0"/>
        <v>6320</v>
      </c>
      <c r="J8" s="105">
        <f t="shared" si="0"/>
        <v>325</v>
      </c>
      <c r="K8" s="6">
        <f t="shared" si="2"/>
        <v>5.1424050632911396</v>
      </c>
      <c r="L8" s="105">
        <v>5575</v>
      </c>
      <c r="M8" s="105"/>
      <c r="N8" s="16">
        <f t="shared" si="14"/>
        <v>0</v>
      </c>
      <c r="O8" s="105">
        <v>5575</v>
      </c>
      <c r="P8" s="105"/>
      <c r="Q8" s="16">
        <f t="shared" si="15"/>
        <v>0</v>
      </c>
      <c r="R8" s="105">
        <v>5721</v>
      </c>
      <c r="S8" s="105">
        <v>350</v>
      </c>
      <c r="T8" s="12">
        <f t="shared" si="16"/>
        <v>6.1178115714036005</v>
      </c>
      <c r="U8" s="105">
        <v>5371</v>
      </c>
      <c r="V8" s="105">
        <v>200</v>
      </c>
      <c r="W8" s="6">
        <f t="shared" si="3"/>
        <v>3.7237013591509958</v>
      </c>
      <c r="X8" s="105">
        <v>5171</v>
      </c>
      <c r="Y8" s="105"/>
      <c r="Z8" s="6">
        <f t="shared" si="4"/>
        <v>0</v>
      </c>
      <c r="AA8" s="105">
        <v>5171</v>
      </c>
      <c r="AB8" s="105"/>
      <c r="AC8" s="20">
        <f t="shared" si="5"/>
        <v>0</v>
      </c>
      <c r="AD8" s="105">
        <v>420</v>
      </c>
      <c r="AE8" s="105"/>
      <c r="AF8" s="20">
        <f t="shared" si="6"/>
        <v>0</v>
      </c>
      <c r="AG8" s="105">
        <v>5171</v>
      </c>
      <c r="AH8" s="105"/>
      <c r="AI8" s="20">
        <f t="shared" si="7"/>
        <v>0</v>
      </c>
      <c r="AJ8" s="105">
        <v>5171</v>
      </c>
      <c r="AK8" s="105"/>
      <c r="AL8" s="20">
        <f t="shared" si="8"/>
        <v>0</v>
      </c>
      <c r="AM8" s="105">
        <v>5171</v>
      </c>
      <c r="AN8" s="105"/>
      <c r="AO8" s="20">
        <f t="shared" ref="AO8:AO10" si="18">AN8/AM8*100</f>
        <v>0</v>
      </c>
      <c r="AP8" s="105">
        <v>5171</v>
      </c>
      <c r="AQ8" s="105"/>
      <c r="AR8" s="20">
        <f t="shared" si="9"/>
        <v>0</v>
      </c>
      <c r="AS8" s="105">
        <v>5171</v>
      </c>
      <c r="AT8" s="105"/>
      <c r="AU8" s="20">
        <f t="shared" si="10"/>
        <v>0</v>
      </c>
      <c r="AV8" s="105"/>
      <c r="AW8" s="105"/>
      <c r="AX8" s="20"/>
      <c r="AY8" s="106">
        <f t="shared" si="11"/>
        <v>65179</v>
      </c>
      <c r="AZ8" s="105">
        <f t="shared" si="17"/>
        <v>875</v>
      </c>
      <c r="BA8" s="13">
        <f t="shared" si="12"/>
        <v>1.3424569263106214</v>
      </c>
    </row>
    <row r="9" spans="1:53" ht="15.75" x14ac:dyDescent="0.25">
      <c r="A9" s="4">
        <v>5</v>
      </c>
      <c r="B9" s="5" t="s">
        <v>10</v>
      </c>
      <c r="C9" s="105">
        <v>4920</v>
      </c>
      <c r="D9" s="105">
        <v>610</v>
      </c>
      <c r="E9" s="6">
        <f t="shared" si="1"/>
        <v>12.398373983739837</v>
      </c>
      <c r="F9" s="105"/>
      <c r="G9" s="105"/>
      <c r="H9" s="6" t="e">
        <f t="shared" si="13"/>
        <v>#DIV/0!</v>
      </c>
      <c r="I9" s="105">
        <f t="shared" si="0"/>
        <v>4920</v>
      </c>
      <c r="J9" s="105">
        <f t="shared" si="0"/>
        <v>610</v>
      </c>
      <c r="K9" s="6">
        <f t="shared" si="2"/>
        <v>12.398373983739837</v>
      </c>
      <c r="L9" s="105">
        <v>4310</v>
      </c>
      <c r="M9" s="105"/>
      <c r="N9" s="16">
        <f t="shared" si="14"/>
        <v>0</v>
      </c>
      <c r="O9" s="105">
        <v>4310</v>
      </c>
      <c r="P9" s="105">
        <v>20</v>
      </c>
      <c r="Q9" s="16">
        <f t="shared" si="15"/>
        <v>4.6403712296983757E-3</v>
      </c>
      <c r="R9" s="105">
        <v>4290</v>
      </c>
      <c r="S9" s="105"/>
      <c r="T9" s="12">
        <f t="shared" si="16"/>
        <v>0</v>
      </c>
      <c r="U9" s="105">
        <v>4290</v>
      </c>
      <c r="V9" s="105"/>
      <c r="W9" s="6">
        <f t="shared" si="3"/>
        <v>0</v>
      </c>
      <c r="X9" s="105">
        <v>4290</v>
      </c>
      <c r="Y9" s="105"/>
      <c r="Z9" s="6">
        <f t="shared" si="4"/>
        <v>0</v>
      </c>
      <c r="AA9" s="105">
        <v>4290</v>
      </c>
      <c r="AB9" s="105"/>
      <c r="AC9" s="20">
        <f t="shared" si="5"/>
        <v>0</v>
      </c>
      <c r="AD9" s="105"/>
      <c r="AE9" s="105"/>
      <c r="AF9" s="20" t="e">
        <f t="shared" si="6"/>
        <v>#DIV/0!</v>
      </c>
      <c r="AG9" s="105">
        <v>4290</v>
      </c>
      <c r="AH9" s="105"/>
      <c r="AI9" s="20">
        <f t="shared" si="7"/>
        <v>0</v>
      </c>
      <c r="AJ9" s="105">
        <v>4290</v>
      </c>
      <c r="AK9" s="105"/>
      <c r="AL9" s="20">
        <f t="shared" si="8"/>
        <v>0</v>
      </c>
      <c r="AM9" s="105">
        <v>4290</v>
      </c>
      <c r="AN9" s="105"/>
      <c r="AO9" s="20">
        <f t="shared" si="18"/>
        <v>0</v>
      </c>
      <c r="AP9" s="105">
        <v>4290</v>
      </c>
      <c r="AQ9" s="105"/>
      <c r="AR9" s="20">
        <f t="shared" si="9"/>
        <v>0</v>
      </c>
      <c r="AS9" s="105">
        <v>4290</v>
      </c>
      <c r="AT9" s="105"/>
      <c r="AU9" s="20">
        <f t="shared" si="10"/>
        <v>0</v>
      </c>
      <c r="AV9" s="105"/>
      <c r="AW9" s="105"/>
      <c r="AX9" s="20"/>
      <c r="AY9" s="106">
        <f t="shared" si="11"/>
        <v>52150</v>
      </c>
      <c r="AZ9" s="105">
        <f t="shared" si="17"/>
        <v>630</v>
      </c>
      <c r="BA9" s="13">
        <f t="shared" si="12"/>
        <v>1.2080536912751678</v>
      </c>
    </row>
    <row r="10" spans="1:53" ht="15.75" x14ac:dyDescent="0.25">
      <c r="A10" s="4">
        <v>6</v>
      </c>
      <c r="B10" s="5" t="s">
        <v>11</v>
      </c>
      <c r="C10" s="105">
        <v>4710</v>
      </c>
      <c r="D10" s="105">
        <v>2573</v>
      </c>
      <c r="E10" s="6">
        <f>IF(C10=0,0,D10/C10*100)</f>
        <v>54.628450106157111</v>
      </c>
      <c r="F10" s="105">
        <v>16</v>
      </c>
      <c r="G10" s="105">
        <v>16</v>
      </c>
      <c r="H10" s="6">
        <f t="shared" si="13"/>
        <v>100</v>
      </c>
      <c r="I10" s="105">
        <f t="shared" si="0"/>
        <v>4726</v>
      </c>
      <c r="J10" s="105">
        <f t="shared" si="0"/>
        <v>2589</v>
      </c>
      <c r="K10" s="6">
        <f t="shared" si="2"/>
        <v>54.782056707575123</v>
      </c>
      <c r="L10" s="105">
        <v>2137</v>
      </c>
      <c r="M10" s="105">
        <v>135</v>
      </c>
      <c r="N10" s="16">
        <f t="shared" si="14"/>
        <v>6.3172671970051469E-2</v>
      </c>
      <c r="O10" s="105">
        <v>2002</v>
      </c>
      <c r="P10" s="105">
        <v>200</v>
      </c>
      <c r="Q10" s="16">
        <f t="shared" si="15"/>
        <v>9.9900099900099903E-2</v>
      </c>
      <c r="R10" s="105">
        <v>800</v>
      </c>
      <c r="S10" s="105">
        <v>200</v>
      </c>
      <c r="T10" s="12">
        <f t="shared" si="16"/>
        <v>25</v>
      </c>
      <c r="U10" s="105">
        <v>1400</v>
      </c>
      <c r="V10" s="105">
        <v>600</v>
      </c>
      <c r="W10" s="6">
        <f t="shared" si="3"/>
        <v>42.857142857142854</v>
      </c>
      <c r="X10" s="105">
        <v>800</v>
      </c>
      <c r="Y10" s="105"/>
      <c r="Z10" s="6">
        <f t="shared" si="4"/>
        <v>0</v>
      </c>
      <c r="AA10" s="105">
        <v>800</v>
      </c>
      <c r="AB10" s="105"/>
      <c r="AC10" s="20">
        <f t="shared" si="5"/>
        <v>0</v>
      </c>
      <c r="AD10" s="105"/>
      <c r="AE10" s="105"/>
      <c r="AF10" s="20" t="e">
        <f t="shared" si="6"/>
        <v>#DIV/0!</v>
      </c>
      <c r="AG10" s="105">
        <v>800</v>
      </c>
      <c r="AH10" s="105"/>
      <c r="AI10" s="20">
        <f t="shared" si="7"/>
        <v>0</v>
      </c>
      <c r="AJ10" s="105">
        <v>800</v>
      </c>
      <c r="AK10" s="105"/>
      <c r="AL10" s="20">
        <f t="shared" si="8"/>
        <v>0</v>
      </c>
      <c r="AM10" s="105">
        <v>822</v>
      </c>
      <c r="AN10" s="105">
        <v>22</v>
      </c>
      <c r="AO10" s="20">
        <f t="shared" si="18"/>
        <v>2.6763990267639901</v>
      </c>
      <c r="AP10" s="105">
        <v>800</v>
      </c>
      <c r="AQ10" s="105"/>
      <c r="AR10" s="20">
        <f t="shared" si="9"/>
        <v>0</v>
      </c>
      <c r="AS10" s="105">
        <v>800</v>
      </c>
      <c r="AT10" s="105"/>
      <c r="AU10" s="20">
        <f t="shared" si="10"/>
        <v>0</v>
      </c>
      <c r="AV10" s="105"/>
      <c r="AW10" s="105"/>
      <c r="AX10" s="20"/>
      <c r="AY10" s="106">
        <f t="shared" si="11"/>
        <v>16687</v>
      </c>
      <c r="AZ10" s="105">
        <f t="shared" si="17"/>
        <v>3746</v>
      </c>
      <c r="BA10" s="13">
        <f t="shared" si="12"/>
        <v>22.448612692515134</v>
      </c>
    </row>
    <row r="11" spans="1:53" ht="15.75" x14ac:dyDescent="0.25">
      <c r="A11" s="4">
        <v>7</v>
      </c>
      <c r="B11" s="5" t="s">
        <v>12</v>
      </c>
      <c r="C11" s="105">
        <v>1815</v>
      </c>
      <c r="D11" s="105">
        <v>178</v>
      </c>
      <c r="E11" s="6">
        <f t="shared" si="1"/>
        <v>9.8071625344352604</v>
      </c>
      <c r="F11" s="105"/>
      <c r="G11" s="105"/>
      <c r="H11" s="6" t="e">
        <f t="shared" si="13"/>
        <v>#DIV/0!</v>
      </c>
      <c r="I11" s="105">
        <f t="shared" si="0"/>
        <v>1815</v>
      </c>
      <c r="J11" s="105">
        <f t="shared" si="0"/>
        <v>178</v>
      </c>
      <c r="K11" s="6">
        <f t="shared" si="2"/>
        <v>9.8071625344352604</v>
      </c>
      <c r="L11" s="105">
        <v>1637</v>
      </c>
      <c r="M11" s="105"/>
      <c r="N11" s="16">
        <f t="shared" si="14"/>
        <v>0</v>
      </c>
      <c r="O11" s="105">
        <v>1637</v>
      </c>
      <c r="P11" s="105">
        <v>37</v>
      </c>
      <c r="Q11" s="16">
        <f t="shared" si="15"/>
        <v>2.2602321319486866E-2</v>
      </c>
      <c r="R11" s="105">
        <v>1600</v>
      </c>
      <c r="S11" s="105"/>
      <c r="T11" s="12">
        <f t="shared" si="16"/>
        <v>0</v>
      </c>
      <c r="U11" s="105">
        <v>1600</v>
      </c>
      <c r="V11" s="105"/>
      <c r="W11" s="6">
        <f t="shared" si="3"/>
        <v>0</v>
      </c>
      <c r="X11" s="105">
        <v>1700</v>
      </c>
      <c r="Y11" s="105">
        <v>100</v>
      </c>
      <c r="Z11" s="6">
        <f t="shared" si="4"/>
        <v>5.8823529411764701</v>
      </c>
      <c r="AA11" s="105">
        <v>1600</v>
      </c>
      <c r="AB11" s="105"/>
      <c r="AC11" s="20">
        <f t="shared" si="5"/>
        <v>0</v>
      </c>
      <c r="AD11" s="105"/>
      <c r="AE11" s="105"/>
      <c r="AF11" s="20" t="e">
        <f t="shared" si="6"/>
        <v>#DIV/0!</v>
      </c>
      <c r="AG11" s="105">
        <v>1600</v>
      </c>
      <c r="AH11" s="105"/>
      <c r="AI11" s="20">
        <f t="shared" si="7"/>
        <v>0</v>
      </c>
      <c r="AJ11" s="105">
        <v>1620</v>
      </c>
      <c r="AK11" s="105">
        <v>20</v>
      </c>
      <c r="AL11" s="20">
        <f t="shared" si="8"/>
        <v>1.2345679012345678</v>
      </c>
      <c r="AM11" s="105">
        <v>1600</v>
      </c>
      <c r="AN11" s="105"/>
      <c r="AO11" s="20"/>
      <c r="AP11" s="105">
        <v>1700</v>
      </c>
      <c r="AQ11" s="105">
        <v>135</v>
      </c>
      <c r="AR11" s="20">
        <f t="shared" si="9"/>
        <v>7.9411764705882346</v>
      </c>
      <c r="AS11" s="105">
        <v>1565</v>
      </c>
      <c r="AT11" s="105"/>
      <c r="AU11" s="20">
        <f t="shared" si="10"/>
        <v>0</v>
      </c>
      <c r="AV11" s="105"/>
      <c r="AW11" s="105"/>
      <c r="AX11" s="20"/>
      <c r="AY11" s="106">
        <f t="shared" si="11"/>
        <v>19674</v>
      </c>
      <c r="AZ11" s="105">
        <f t="shared" si="17"/>
        <v>470</v>
      </c>
      <c r="BA11" s="13">
        <f t="shared" si="12"/>
        <v>2.3889397173935145</v>
      </c>
    </row>
    <row r="12" spans="1:53" ht="15.75" x14ac:dyDescent="0.25">
      <c r="A12" s="4">
        <v>8</v>
      </c>
      <c r="B12" s="5" t="s">
        <v>13</v>
      </c>
      <c r="C12" s="105">
        <v>2830</v>
      </c>
      <c r="D12" s="105">
        <v>500</v>
      </c>
      <c r="E12" s="6">
        <f t="shared" si="1"/>
        <v>17.667844522968199</v>
      </c>
      <c r="F12" s="105"/>
      <c r="G12" s="105"/>
      <c r="H12" s="6" t="e">
        <f t="shared" si="13"/>
        <v>#DIV/0!</v>
      </c>
      <c r="I12" s="105">
        <f t="shared" si="0"/>
        <v>2830</v>
      </c>
      <c r="J12" s="105">
        <f t="shared" si="0"/>
        <v>500</v>
      </c>
      <c r="K12" s="6">
        <f t="shared" si="2"/>
        <v>17.667844522968199</v>
      </c>
      <c r="L12" s="105">
        <v>2330</v>
      </c>
      <c r="M12" s="105">
        <v>10</v>
      </c>
      <c r="N12" s="16">
        <f t="shared" si="14"/>
        <v>4.2918454935622317E-3</v>
      </c>
      <c r="O12" s="105">
        <v>3490</v>
      </c>
      <c r="P12" s="105">
        <v>1170</v>
      </c>
      <c r="Q12" s="16">
        <f t="shared" si="15"/>
        <v>0.33524355300859598</v>
      </c>
      <c r="R12" s="105">
        <v>2450</v>
      </c>
      <c r="S12" s="105">
        <v>1060</v>
      </c>
      <c r="T12" s="12">
        <f t="shared" si="16"/>
        <v>43.265306122448983</v>
      </c>
      <c r="U12" s="105">
        <v>2135</v>
      </c>
      <c r="V12" s="105">
        <v>370</v>
      </c>
      <c r="W12" s="6">
        <f t="shared" si="3"/>
        <v>17.330210772833723</v>
      </c>
      <c r="X12" s="105">
        <v>1765</v>
      </c>
      <c r="Y12" s="105"/>
      <c r="Z12" s="6">
        <f t="shared" si="4"/>
        <v>0</v>
      </c>
      <c r="AA12" s="105">
        <v>1765</v>
      </c>
      <c r="AB12" s="105">
        <v>15</v>
      </c>
      <c r="AC12" s="20">
        <f t="shared" si="5"/>
        <v>0.84985835694051004</v>
      </c>
      <c r="AD12" s="105"/>
      <c r="AE12" s="105"/>
      <c r="AF12" s="20" t="e">
        <f t="shared" si="6"/>
        <v>#DIV/0!</v>
      </c>
      <c r="AG12" s="105">
        <v>1765</v>
      </c>
      <c r="AH12" s="105"/>
      <c r="AI12" s="20">
        <f t="shared" si="7"/>
        <v>0</v>
      </c>
      <c r="AJ12" s="105">
        <v>1900</v>
      </c>
      <c r="AK12" s="105">
        <v>225</v>
      </c>
      <c r="AL12" s="20">
        <f t="shared" si="8"/>
        <v>11.842105263157894</v>
      </c>
      <c r="AM12" s="105">
        <v>1675</v>
      </c>
      <c r="AN12" s="105"/>
      <c r="AO12" s="20"/>
      <c r="AP12" s="105">
        <v>1585</v>
      </c>
      <c r="AQ12" s="105">
        <v>10</v>
      </c>
      <c r="AR12" s="20">
        <f t="shared" si="9"/>
        <v>0.63091482649842268</v>
      </c>
      <c r="AS12" s="105">
        <v>1575</v>
      </c>
      <c r="AT12" s="105">
        <v>350</v>
      </c>
      <c r="AU12" s="20">
        <f t="shared" si="10"/>
        <v>22.222222222222221</v>
      </c>
      <c r="AV12" s="105"/>
      <c r="AW12" s="105"/>
      <c r="AX12" s="20"/>
      <c r="AY12" s="106">
        <f t="shared" si="11"/>
        <v>25265</v>
      </c>
      <c r="AZ12" s="105">
        <f t="shared" si="17"/>
        <v>3710</v>
      </c>
      <c r="BA12" s="13">
        <f t="shared" si="12"/>
        <v>14.684345933109045</v>
      </c>
    </row>
    <row r="13" spans="1:53" ht="15.75" x14ac:dyDescent="0.25">
      <c r="A13" s="4">
        <v>9</v>
      </c>
      <c r="B13" s="5" t="s">
        <v>14</v>
      </c>
      <c r="C13" s="105">
        <v>7851</v>
      </c>
      <c r="D13" s="105">
        <v>2759</v>
      </c>
      <c r="E13" s="6">
        <f t="shared" si="1"/>
        <v>35.14202012482486</v>
      </c>
      <c r="F13" s="105"/>
      <c r="G13" s="105"/>
      <c r="H13" s="6" t="e">
        <f t="shared" si="13"/>
        <v>#DIV/0!</v>
      </c>
      <c r="I13" s="105">
        <f t="shared" si="0"/>
        <v>7851</v>
      </c>
      <c r="J13" s="105">
        <f t="shared" si="0"/>
        <v>2759</v>
      </c>
      <c r="K13" s="6">
        <f t="shared" si="2"/>
        <v>35.14202012482486</v>
      </c>
      <c r="L13" s="105">
        <v>5092</v>
      </c>
      <c r="M13" s="105">
        <v>50</v>
      </c>
      <c r="N13" s="16">
        <f t="shared" si="14"/>
        <v>9.8193244304791826E-3</v>
      </c>
      <c r="O13" s="105">
        <v>5042</v>
      </c>
      <c r="P13" s="105"/>
      <c r="Q13" s="16">
        <f t="shared" si="15"/>
        <v>0</v>
      </c>
      <c r="R13" s="105">
        <v>5042</v>
      </c>
      <c r="S13" s="105"/>
      <c r="T13" s="12">
        <f t="shared" si="16"/>
        <v>0</v>
      </c>
      <c r="U13" s="105">
        <v>5042</v>
      </c>
      <c r="V13" s="105"/>
      <c r="W13" s="6">
        <f t="shared" si="3"/>
        <v>0</v>
      </c>
      <c r="X13" s="105">
        <v>5042</v>
      </c>
      <c r="Y13" s="105"/>
      <c r="Z13" s="6">
        <f t="shared" si="4"/>
        <v>0</v>
      </c>
      <c r="AA13" s="105">
        <v>5042</v>
      </c>
      <c r="AB13" s="105"/>
      <c r="AC13" s="20">
        <f t="shared" si="5"/>
        <v>0</v>
      </c>
      <c r="AD13" s="105"/>
      <c r="AE13" s="105"/>
      <c r="AF13" s="20" t="e">
        <f t="shared" si="6"/>
        <v>#DIV/0!</v>
      </c>
      <c r="AG13" s="105">
        <v>5042</v>
      </c>
      <c r="AH13" s="105"/>
      <c r="AI13" s="20">
        <f t="shared" si="7"/>
        <v>0</v>
      </c>
      <c r="AJ13" s="105">
        <v>5042</v>
      </c>
      <c r="AK13" s="105"/>
      <c r="AL13" s="20">
        <f t="shared" si="8"/>
        <v>0</v>
      </c>
      <c r="AM13" s="105">
        <v>5042</v>
      </c>
      <c r="AN13" s="105"/>
      <c r="AO13" s="20"/>
      <c r="AP13" s="105">
        <v>5042</v>
      </c>
      <c r="AQ13" s="105"/>
      <c r="AR13" s="20">
        <f t="shared" si="9"/>
        <v>0</v>
      </c>
      <c r="AS13" s="105">
        <v>5042</v>
      </c>
      <c r="AT13" s="105"/>
      <c r="AU13" s="20">
        <f t="shared" si="10"/>
        <v>0</v>
      </c>
      <c r="AV13" s="105">
        <v>605</v>
      </c>
      <c r="AW13" s="105">
        <v>605</v>
      </c>
      <c r="AX13" s="20">
        <f>AW13/AV13*100</f>
        <v>100</v>
      </c>
      <c r="AY13" s="106">
        <f>C13+F13+L13+O13+R13+U13+X13+AD13+AG13+AA13+AJ13+AM13+AP13+AS13+AV13</f>
        <v>63968</v>
      </c>
      <c r="AZ13" s="105">
        <f>D13+G13+M13+P13+S13+V13+Y13+AE13+AH13+AB13+AK13+AN13+AQ13+AT13+AW13</f>
        <v>3414</v>
      </c>
      <c r="BA13" s="13">
        <f t="shared" si="12"/>
        <v>5.3370435217608803</v>
      </c>
    </row>
    <row r="14" spans="1:53" ht="15.75" x14ac:dyDescent="0.25">
      <c r="A14" s="4">
        <v>10</v>
      </c>
      <c r="B14" s="5" t="s">
        <v>15</v>
      </c>
      <c r="C14" s="105">
        <v>4132</v>
      </c>
      <c r="D14" s="105">
        <v>2822</v>
      </c>
      <c r="E14" s="6">
        <f t="shared" si="1"/>
        <v>68.296224588576962</v>
      </c>
      <c r="F14" s="105">
        <v>230</v>
      </c>
      <c r="G14" s="105">
        <v>50</v>
      </c>
      <c r="H14" s="6">
        <f t="shared" si="13"/>
        <v>21.739130434782609</v>
      </c>
      <c r="I14" s="105">
        <f t="shared" si="0"/>
        <v>4362</v>
      </c>
      <c r="J14" s="105">
        <f t="shared" si="0"/>
        <v>2872</v>
      </c>
      <c r="K14" s="6">
        <f t="shared" si="2"/>
        <v>65.841357175607513</v>
      </c>
      <c r="L14" s="105">
        <v>390</v>
      </c>
      <c r="M14" s="105">
        <v>130</v>
      </c>
      <c r="N14" s="16">
        <f t="shared" si="14"/>
        <v>0.33333333333333331</v>
      </c>
      <c r="O14" s="105">
        <v>380</v>
      </c>
      <c r="P14" s="105"/>
      <c r="Q14" s="16">
        <f t="shared" si="15"/>
        <v>0</v>
      </c>
      <c r="R14" s="105">
        <v>440</v>
      </c>
      <c r="S14" s="105">
        <v>180</v>
      </c>
      <c r="T14" s="12">
        <f t="shared" si="16"/>
        <v>40.909090909090914</v>
      </c>
      <c r="U14" s="105">
        <v>710</v>
      </c>
      <c r="V14" s="105">
        <v>150</v>
      </c>
      <c r="W14" s="6">
        <f t="shared" si="3"/>
        <v>21.12676056338028</v>
      </c>
      <c r="X14" s="105">
        <v>560</v>
      </c>
      <c r="Y14" s="105"/>
      <c r="Z14" s="6">
        <f t="shared" si="4"/>
        <v>0</v>
      </c>
      <c r="AA14" s="105">
        <v>560</v>
      </c>
      <c r="AB14" s="105">
        <v>150</v>
      </c>
      <c r="AC14" s="20">
        <f t="shared" si="5"/>
        <v>26.785714285714285</v>
      </c>
      <c r="AD14" s="105"/>
      <c r="AE14" s="105"/>
      <c r="AF14" s="20" t="e">
        <f t="shared" si="6"/>
        <v>#DIV/0!</v>
      </c>
      <c r="AG14" s="105">
        <v>560</v>
      </c>
      <c r="AH14" s="105"/>
      <c r="AI14" s="20">
        <f t="shared" si="7"/>
        <v>0</v>
      </c>
      <c r="AJ14" s="105">
        <v>410</v>
      </c>
      <c r="AK14" s="105"/>
      <c r="AL14" s="20">
        <f t="shared" si="8"/>
        <v>0</v>
      </c>
      <c r="AM14" s="105">
        <v>410</v>
      </c>
      <c r="AN14" s="105"/>
      <c r="AO14" s="20"/>
      <c r="AP14" s="105">
        <v>410</v>
      </c>
      <c r="AQ14" s="105"/>
      <c r="AR14" s="20">
        <f t="shared" si="9"/>
        <v>0</v>
      </c>
      <c r="AS14" s="105">
        <v>410</v>
      </c>
      <c r="AT14" s="105"/>
      <c r="AU14" s="20">
        <f t="shared" si="10"/>
        <v>0</v>
      </c>
      <c r="AV14" s="105"/>
      <c r="AW14" s="105"/>
      <c r="AX14" s="20"/>
      <c r="AY14" s="106">
        <f t="shared" si="11"/>
        <v>9602</v>
      </c>
      <c r="AZ14" s="105">
        <f t="shared" si="17"/>
        <v>3482</v>
      </c>
      <c r="BA14" s="13">
        <f t="shared" si="12"/>
        <v>36.263278483649245</v>
      </c>
    </row>
    <row r="15" spans="1:53" ht="15.75" x14ac:dyDescent="0.25">
      <c r="A15" s="4">
        <v>11</v>
      </c>
      <c r="B15" s="5" t="s">
        <v>16</v>
      </c>
      <c r="C15" s="105">
        <v>3168</v>
      </c>
      <c r="D15" s="105">
        <v>1220</v>
      </c>
      <c r="E15" s="6">
        <f t="shared" si="1"/>
        <v>38.51010101010101</v>
      </c>
      <c r="F15" s="105"/>
      <c r="G15" s="105"/>
      <c r="H15" s="6" t="e">
        <f t="shared" si="13"/>
        <v>#DIV/0!</v>
      </c>
      <c r="I15" s="105">
        <f t="shared" si="0"/>
        <v>3168</v>
      </c>
      <c r="J15" s="105">
        <f t="shared" si="0"/>
        <v>1220</v>
      </c>
      <c r="K15" s="6">
        <f t="shared" si="2"/>
        <v>38.51010101010101</v>
      </c>
      <c r="L15" s="105">
        <v>1930</v>
      </c>
      <c r="M15" s="105"/>
      <c r="N15" s="16">
        <f t="shared" si="14"/>
        <v>0</v>
      </c>
      <c r="O15" s="105">
        <v>1980</v>
      </c>
      <c r="P15" s="105">
        <v>50</v>
      </c>
      <c r="Q15" s="16">
        <f t="shared" si="15"/>
        <v>2.5252525252525252E-2</v>
      </c>
      <c r="R15" s="105">
        <v>1930</v>
      </c>
      <c r="S15" s="105">
        <v>200</v>
      </c>
      <c r="T15" s="12">
        <f t="shared" si="16"/>
        <v>10.362694300518134</v>
      </c>
      <c r="U15" s="105">
        <v>1730</v>
      </c>
      <c r="V15" s="105">
        <v>50</v>
      </c>
      <c r="W15" s="6">
        <f t="shared" si="3"/>
        <v>2.8901734104046244</v>
      </c>
      <c r="X15" s="105">
        <v>1680</v>
      </c>
      <c r="Y15" s="105"/>
      <c r="Z15" s="6">
        <f t="shared" si="4"/>
        <v>0</v>
      </c>
      <c r="AA15" s="105">
        <v>1680</v>
      </c>
      <c r="AB15" s="105">
        <v>50</v>
      </c>
      <c r="AC15" s="20">
        <f t="shared" si="5"/>
        <v>2.9761904761904758</v>
      </c>
      <c r="AD15" s="105"/>
      <c r="AE15" s="105"/>
      <c r="AF15" s="20" t="e">
        <f t="shared" si="6"/>
        <v>#DIV/0!</v>
      </c>
      <c r="AG15" s="105">
        <v>1710</v>
      </c>
      <c r="AH15" s="105">
        <v>30</v>
      </c>
      <c r="AI15" s="20">
        <f t="shared" si="7"/>
        <v>1.7543859649122806</v>
      </c>
      <c r="AJ15" s="105">
        <v>1690</v>
      </c>
      <c r="AK15" s="105">
        <v>60</v>
      </c>
      <c r="AL15" s="20">
        <f t="shared" si="8"/>
        <v>3.5502958579881656</v>
      </c>
      <c r="AM15" s="105">
        <v>1630</v>
      </c>
      <c r="AN15" s="105"/>
      <c r="AO15" s="20"/>
      <c r="AP15" s="105">
        <v>1780</v>
      </c>
      <c r="AQ15" s="105">
        <v>50</v>
      </c>
      <c r="AR15" s="20">
        <f t="shared" si="9"/>
        <v>2.8089887640449436</v>
      </c>
      <c r="AS15" s="105">
        <v>1730</v>
      </c>
      <c r="AT15" s="105"/>
      <c r="AU15" s="20">
        <f t="shared" si="10"/>
        <v>0</v>
      </c>
      <c r="AV15" s="105"/>
      <c r="AW15" s="105"/>
      <c r="AX15" s="20"/>
      <c r="AY15" s="106">
        <f t="shared" si="11"/>
        <v>22638</v>
      </c>
      <c r="AZ15" s="105">
        <f t="shared" si="17"/>
        <v>1710</v>
      </c>
      <c r="BA15" s="13">
        <f t="shared" si="12"/>
        <v>7.5536708189769417</v>
      </c>
    </row>
    <row r="16" spans="1:53" ht="15.75" x14ac:dyDescent="0.25">
      <c r="A16" s="4">
        <v>12</v>
      </c>
      <c r="B16" s="5" t="s">
        <v>17</v>
      </c>
      <c r="C16" s="105">
        <v>3280</v>
      </c>
      <c r="D16" s="105">
        <v>1810</v>
      </c>
      <c r="E16" s="6">
        <f t="shared" si="1"/>
        <v>55.182926829268297</v>
      </c>
      <c r="F16" s="105"/>
      <c r="G16" s="105"/>
      <c r="H16" s="6"/>
      <c r="I16" s="105">
        <f t="shared" si="0"/>
        <v>3280</v>
      </c>
      <c r="J16" s="105">
        <f t="shared" si="0"/>
        <v>1810</v>
      </c>
      <c r="K16" s="6">
        <f t="shared" si="2"/>
        <v>55.182926829268297</v>
      </c>
      <c r="L16" s="105">
        <v>1460</v>
      </c>
      <c r="M16" s="105"/>
      <c r="N16" s="16">
        <f t="shared" si="14"/>
        <v>0</v>
      </c>
      <c r="O16" s="105">
        <v>1460</v>
      </c>
      <c r="P16" s="105">
        <v>80</v>
      </c>
      <c r="Q16" s="16">
        <f t="shared" si="15"/>
        <v>5.4794520547945202E-2</v>
      </c>
      <c r="R16" s="105">
        <v>1380</v>
      </c>
      <c r="S16" s="105"/>
      <c r="T16" s="12">
        <f t="shared" si="16"/>
        <v>0</v>
      </c>
      <c r="U16" s="105">
        <v>1380</v>
      </c>
      <c r="V16" s="105"/>
      <c r="W16" s="6">
        <f t="shared" si="3"/>
        <v>0</v>
      </c>
      <c r="X16" s="105">
        <v>250</v>
      </c>
      <c r="Y16" s="105"/>
      <c r="Z16" s="6">
        <f t="shared" si="4"/>
        <v>0</v>
      </c>
      <c r="AA16" s="105">
        <v>250</v>
      </c>
      <c r="AB16" s="105">
        <v>60</v>
      </c>
      <c r="AC16" s="20">
        <f t="shared" si="5"/>
        <v>24</v>
      </c>
      <c r="AD16" s="105"/>
      <c r="AE16" s="105"/>
      <c r="AF16" s="20" t="e">
        <f t="shared" si="6"/>
        <v>#DIV/0!</v>
      </c>
      <c r="AG16" s="105">
        <v>250</v>
      </c>
      <c r="AH16" s="105"/>
      <c r="AI16" s="20">
        <f t="shared" si="7"/>
        <v>0</v>
      </c>
      <c r="AJ16" s="105">
        <v>700</v>
      </c>
      <c r="AK16" s="105">
        <v>200</v>
      </c>
      <c r="AL16" s="20">
        <f t="shared" si="8"/>
        <v>28.571428571428569</v>
      </c>
      <c r="AM16" s="105">
        <v>500</v>
      </c>
      <c r="AN16" s="105"/>
      <c r="AO16" s="20"/>
      <c r="AP16" s="105">
        <v>500</v>
      </c>
      <c r="AQ16" s="105"/>
      <c r="AR16" s="20">
        <f t="shared" si="9"/>
        <v>0</v>
      </c>
      <c r="AS16" s="105">
        <v>500</v>
      </c>
      <c r="AT16" s="105"/>
      <c r="AU16" s="20">
        <f t="shared" si="10"/>
        <v>0</v>
      </c>
      <c r="AV16" s="105"/>
      <c r="AW16" s="105"/>
      <c r="AX16" s="20"/>
      <c r="AY16" s="106">
        <f t="shared" si="11"/>
        <v>11910</v>
      </c>
      <c r="AZ16" s="105">
        <f t="shared" si="17"/>
        <v>2150</v>
      </c>
      <c r="BA16" s="13">
        <f t="shared" si="12"/>
        <v>18.052057094878254</v>
      </c>
    </row>
    <row r="17" spans="1:53" ht="15.75" x14ac:dyDescent="0.25">
      <c r="A17" s="4">
        <v>13</v>
      </c>
      <c r="B17" s="5" t="s">
        <v>18</v>
      </c>
      <c r="C17" s="105">
        <v>4133</v>
      </c>
      <c r="D17" s="105">
        <v>500</v>
      </c>
      <c r="E17" s="6">
        <f t="shared" si="1"/>
        <v>12.097749818533753</v>
      </c>
      <c r="F17" s="105"/>
      <c r="G17" s="105"/>
      <c r="H17" s="6"/>
      <c r="I17" s="105">
        <f t="shared" si="0"/>
        <v>4133</v>
      </c>
      <c r="J17" s="105">
        <f t="shared" si="0"/>
        <v>500</v>
      </c>
      <c r="K17" s="6">
        <f t="shared" si="2"/>
        <v>12.097749818533753</v>
      </c>
      <c r="L17" s="105">
        <v>4633</v>
      </c>
      <c r="M17" s="105">
        <v>1000</v>
      </c>
      <c r="N17" s="16">
        <f t="shared" si="14"/>
        <v>0.21584286639326569</v>
      </c>
      <c r="O17" s="105">
        <v>4733</v>
      </c>
      <c r="P17" s="105">
        <v>1100</v>
      </c>
      <c r="Q17" s="16">
        <f t="shared" si="15"/>
        <v>0.23241073315022184</v>
      </c>
      <c r="R17" s="105">
        <v>5393</v>
      </c>
      <c r="S17" s="105">
        <v>1755</v>
      </c>
      <c r="T17" s="12">
        <f t="shared" si="16"/>
        <v>32.54218431299833</v>
      </c>
      <c r="U17" s="105">
        <v>3633</v>
      </c>
      <c r="V17" s="105"/>
      <c r="W17" s="6">
        <f t="shared" si="3"/>
        <v>0</v>
      </c>
      <c r="X17" s="105">
        <v>3633</v>
      </c>
      <c r="Y17" s="105">
        <v>100</v>
      </c>
      <c r="Z17" s="6">
        <f t="shared" si="4"/>
        <v>2.7525461051472613</v>
      </c>
      <c r="AA17" s="105">
        <v>4083</v>
      </c>
      <c r="AB17" s="105">
        <v>230</v>
      </c>
      <c r="AC17" s="20">
        <f t="shared" si="5"/>
        <v>5.6331129071760957</v>
      </c>
      <c r="AD17" s="105"/>
      <c r="AE17" s="105"/>
      <c r="AF17" s="20" t="e">
        <f t="shared" si="6"/>
        <v>#DIV/0!</v>
      </c>
      <c r="AG17" s="105">
        <v>3533</v>
      </c>
      <c r="AH17" s="105"/>
      <c r="AI17" s="20">
        <f t="shared" si="7"/>
        <v>0</v>
      </c>
      <c r="AJ17" s="105">
        <v>3853</v>
      </c>
      <c r="AK17" s="105">
        <v>320</v>
      </c>
      <c r="AL17" s="20">
        <f t="shared" si="8"/>
        <v>8.3052167142486386</v>
      </c>
      <c r="AM17" s="105">
        <v>3533</v>
      </c>
      <c r="AN17" s="105"/>
      <c r="AO17" s="20"/>
      <c r="AP17" s="105">
        <v>4033</v>
      </c>
      <c r="AQ17" s="105">
        <v>500</v>
      </c>
      <c r="AR17" s="20">
        <f t="shared" si="9"/>
        <v>12.397718819737168</v>
      </c>
      <c r="AS17" s="105">
        <v>4083</v>
      </c>
      <c r="AT17" s="105">
        <v>550</v>
      </c>
      <c r="AU17" s="20">
        <f t="shared" si="10"/>
        <v>13.470487386725447</v>
      </c>
      <c r="AV17" s="105"/>
      <c r="AW17" s="105"/>
      <c r="AX17" s="20"/>
      <c r="AY17" s="106">
        <f t="shared" si="11"/>
        <v>49276</v>
      </c>
      <c r="AZ17" s="105">
        <f t="shared" si="17"/>
        <v>6055</v>
      </c>
      <c r="BA17" s="13">
        <f t="shared" si="12"/>
        <v>12.287929215033689</v>
      </c>
    </row>
    <row r="18" spans="1:53" ht="15.75" x14ac:dyDescent="0.25">
      <c r="A18" s="4">
        <v>14</v>
      </c>
      <c r="B18" s="5" t="s">
        <v>19</v>
      </c>
      <c r="C18" s="105">
        <v>1850</v>
      </c>
      <c r="D18" s="105">
        <v>160</v>
      </c>
      <c r="E18" s="6">
        <f t="shared" si="1"/>
        <v>8.6486486486486491</v>
      </c>
      <c r="F18" s="105"/>
      <c r="G18" s="105"/>
      <c r="H18" s="6"/>
      <c r="I18" s="105">
        <f t="shared" si="0"/>
        <v>1850</v>
      </c>
      <c r="J18" s="105">
        <f t="shared" si="0"/>
        <v>160</v>
      </c>
      <c r="K18" s="6">
        <f t="shared" si="2"/>
        <v>8.6486486486486491</v>
      </c>
      <c r="L18" s="105">
        <v>1690</v>
      </c>
      <c r="M18" s="105"/>
      <c r="N18" s="16">
        <f t="shared" si="14"/>
        <v>0</v>
      </c>
      <c r="O18" s="105">
        <v>1690</v>
      </c>
      <c r="P18" s="105"/>
      <c r="Q18" s="16">
        <f t="shared" si="15"/>
        <v>0</v>
      </c>
      <c r="R18" s="105">
        <v>1690</v>
      </c>
      <c r="S18" s="105"/>
      <c r="T18" s="12">
        <f t="shared" si="16"/>
        <v>0</v>
      </c>
      <c r="U18" s="105">
        <v>1730</v>
      </c>
      <c r="V18" s="105"/>
      <c r="W18" s="6">
        <f t="shared" si="3"/>
        <v>0</v>
      </c>
      <c r="X18" s="105">
        <v>1730</v>
      </c>
      <c r="Y18" s="105"/>
      <c r="Z18" s="6">
        <f t="shared" si="4"/>
        <v>0</v>
      </c>
      <c r="AA18" s="105">
        <v>1730</v>
      </c>
      <c r="AB18" s="105"/>
      <c r="AC18" s="20">
        <f t="shared" si="5"/>
        <v>0</v>
      </c>
      <c r="AD18" s="105"/>
      <c r="AE18" s="105"/>
      <c r="AF18" s="20" t="e">
        <f t="shared" si="6"/>
        <v>#DIV/0!</v>
      </c>
      <c r="AG18" s="105">
        <v>1730</v>
      </c>
      <c r="AH18" s="105"/>
      <c r="AI18" s="20">
        <f t="shared" si="7"/>
        <v>0</v>
      </c>
      <c r="AJ18" s="105">
        <v>1730</v>
      </c>
      <c r="AK18" s="105"/>
      <c r="AL18" s="20">
        <f t="shared" si="8"/>
        <v>0</v>
      </c>
      <c r="AM18" s="105">
        <v>1730</v>
      </c>
      <c r="AN18" s="105"/>
      <c r="AO18" s="20"/>
      <c r="AP18" s="105">
        <v>1730</v>
      </c>
      <c r="AQ18" s="105"/>
      <c r="AR18" s="20">
        <f t="shared" si="9"/>
        <v>0</v>
      </c>
      <c r="AS18" s="105">
        <v>1730</v>
      </c>
      <c r="AT18" s="105"/>
      <c r="AU18" s="20">
        <f t="shared" si="10"/>
        <v>0</v>
      </c>
      <c r="AV18" s="105"/>
      <c r="AW18" s="105"/>
      <c r="AX18" s="20"/>
      <c r="AY18" s="106">
        <f t="shared" si="11"/>
        <v>20760</v>
      </c>
      <c r="AZ18" s="105">
        <f t="shared" si="17"/>
        <v>160</v>
      </c>
      <c r="BA18" s="13">
        <f t="shared" si="12"/>
        <v>0.77071290944123316</v>
      </c>
    </row>
    <row r="19" spans="1:53" ht="15.75" x14ac:dyDescent="0.25">
      <c r="A19" s="4">
        <v>15</v>
      </c>
      <c r="B19" s="5" t="s">
        <v>20</v>
      </c>
      <c r="C19" s="105">
        <v>22850</v>
      </c>
      <c r="D19" s="105">
        <v>5710</v>
      </c>
      <c r="E19" s="6">
        <f t="shared" si="1"/>
        <v>24.9890590809628</v>
      </c>
      <c r="F19" s="105">
        <v>150</v>
      </c>
      <c r="G19" s="105"/>
      <c r="H19" s="6"/>
      <c r="I19" s="105">
        <f t="shared" si="0"/>
        <v>23000</v>
      </c>
      <c r="J19" s="105">
        <f t="shared" si="0"/>
        <v>5710</v>
      </c>
      <c r="K19" s="6">
        <f t="shared" si="2"/>
        <v>24.826086956521738</v>
      </c>
      <c r="L19" s="105">
        <v>17140</v>
      </c>
      <c r="M19" s="105">
        <v>300</v>
      </c>
      <c r="N19" s="16">
        <f t="shared" si="14"/>
        <v>1.7502917152858809E-2</v>
      </c>
      <c r="O19" s="105">
        <v>17040</v>
      </c>
      <c r="P19" s="105">
        <v>200</v>
      </c>
      <c r="Q19" s="16">
        <f t="shared" si="15"/>
        <v>1.1737089201877934E-2</v>
      </c>
      <c r="R19" s="105">
        <v>16840</v>
      </c>
      <c r="S19" s="105"/>
      <c r="T19" s="12">
        <f t="shared" si="16"/>
        <v>0</v>
      </c>
      <c r="U19" s="105">
        <v>16940</v>
      </c>
      <c r="V19" s="105">
        <v>100</v>
      </c>
      <c r="W19" s="6">
        <f t="shared" si="3"/>
        <v>0.59031877213695394</v>
      </c>
      <c r="X19" s="105">
        <v>16840</v>
      </c>
      <c r="Y19" s="105"/>
      <c r="Z19" s="6">
        <f t="shared" si="4"/>
        <v>0</v>
      </c>
      <c r="AA19" s="105">
        <v>16440</v>
      </c>
      <c r="AB19" s="105">
        <v>200</v>
      </c>
      <c r="AC19" s="20">
        <f t="shared" si="5"/>
        <v>1.2165450121654502</v>
      </c>
      <c r="AD19" s="105"/>
      <c r="AE19" s="105"/>
      <c r="AF19" s="20" t="e">
        <f t="shared" si="6"/>
        <v>#DIV/0!</v>
      </c>
      <c r="AG19" s="105">
        <v>16340</v>
      </c>
      <c r="AH19" s="105"/>
      <c r="AI19" s="20">
        <f t="shared" si="7"/>
        <v>0</v>
      </c>
      <c r="AJ19" s="105">
        <v>16240</v>
      </c>
      <c r="AK19" s="105"/>
      <c r="AL19" s="20">
        <f t="shared" si="8"/>
        <v>0</v>
      </c>
      <c r="AM19" s="105">
        <v>16540</v>
      </c>
      <c r="AN19" s="105"/>
      <c r="AO19" s="20"/>
      <c r="AP19" s="105">
        <v>16540</v>
      </c>
      <c r="AQ19" s="105">
        <v>300</v>
      </c>
      <c r="AR19" s="20">
        <f t="shared" si="9"/>
        <v>1.8137847642079807</v>
      </c>
      <c r="AS19" s="105">
        <v>16240</v>
      </c>
      <c r="AT19" s="105"/>
      <c r="AU19" s="20">
        <f t="shared" si="10"/>
        <v>0</v>
      </c>
      <c r="AV19" s="105"/>
      <c r="AW19" s="105"/>
      <c r="AX19" s="20"/>
      <c r="AY19" s="106">
        <f t="shared" si="11"/>
        <v>206140</v>
      </c>
      <c r="AZ19" s="105">
        <f t="shared" si="17"/>
        <v>6810</v>
      </c>
      <c r="BA19" s="13">
        <f t="shared" si="12"/>
        <v>3.3035800912001556</v>
      </c>
    </row>
    <row r="20" spans="1:53" ht="15.75" x14ac:dyDescent="0.25">
      <c r="A20" s="4">
        <v>16</v>
      </c>
      <c r="B20" s="5" t="s">
        <v>21</v>
      </c>
      <c r="C20" s="105">
        <v>3080</v>
      </c>
      <c r="D20" s="105">
        <v>988</v>
      </c>
      <c r="E20" s="6">
        <f t="shared" si="1"/>
        <v>32.077922077922075</v>
      </c>
      <c r="F20" s="105"/>
      <c r="G20" s="105"/>
      <c r="H20" s="6"/>
      <c r="I20" s="105">
        <f t="shared" si="0"/>
        <v>3080</v>
      </c>
      <c r="J20" s="105">
        <f t="shared" si="0"/>
        <v>988</v>
      </c>
      <c r="K20" s="6">
        <f t="shared" si="2"/>
        <v>32.077922077922075</v>
      </c>
      <c r="L20" s="105">
        <v>2374</v>
      </c>
      <c r="M20" s="105">
        <v>100</v>
      </c>
      <c r="N20" s="16">
        <f t="shared" si="14"/>
        <v>4.2122999157540017E-2</v>
      </c>
      <c r="O20" s="105">
        <v>2214</v>
      </c>
      <c r="P20" s="105">
        <v>150</v>
      </c>
      <c r="Q20" s="16">
        <f t="shared" si="15"/>
        <v>6.7750677506775062E-2</v>
      </c>
      <c r="R20" s="105">
        <v>2064</v>
      </c>
      <c r="S20" s="105"/>
      <c r="T20" s="12">
        <f t="shared" si="16"/>
        <v>0</v>
      </c>
      <c r="U20" s="105">
        <v>1097</v>
      </c>
      <c r="V20" s="105">
        <v>95</v>
      </c>
      <c r="W20" s="6">
        <f t="shared" si="3"/>
        <v>8.6599817684594349</v>
      </c>
      <c r="X20" s="105">
        <v>1002</v>
      </c>
      <c r="Y20" s="105"/>
      <c r="Z20" s="6">
        <f t="shared" si="4"/>
        <v>0</v>
      </c>
      <c r="AA20" s="105">
        <v>975</v>
      </c>
      <c r="AB20" s="105"/>
      <c r="AC20" s="20">
        <f t="shared" si="5"/>
        <v>0</v>
      </c>
      <c r="AD20" s="105"/>
      <c r="AE20" s="105"/>
      <c r="AF20" s="20" t="e">
        <f t="shared" si="6"/>
        <v>#DIV/0!</v>
      </c>
      <c r="AG20" s="105">
        <v>1002</v>
      </c>
      <c r="AH20" s="105">
        <v>27</v>
      </c>
      <c r="AI20" s="20">
        <f t="shared" si="7"/>
        <v>2.6946107784431139</v>
      </c>
      <c r="AJ20" s="105">
        <v>1097</v>
      </c>
      <c r="AK20" s="105"/>
      <c r="AL20" s="20">
        <f t="shared" si="8"/>
        <v>0</v>
      </c>
      <c r="AM20" s="105">
        <v>1097</v>
      </c>
      <c r="AN20" s="105"/>
      <c r="AO20" s="20"/>
      <c r="AP20" s="105">
        <v>1097</v>
      </c>
      <c r="AQ20" s="105">
        <v>27</v>
      </c>
      <c r="AR20" s="20">
        <f t="shared" si="9"/>
        <v>2.461257976298997</v>
      </c>
      <c r="AS20" s="105">
        <v>1070</v>
      </c>
      <c r="AT20" s="105"/>
      <c r="AU20" s="20">
        <f t="shared" si="10"/>
        <v>0</v>
      </c>
      <c r="AV20" s="105"/>
      <c r="AW20" s="105"/>
      <c r="AX20" s="20"/>
      <c r="AY20" s="106">
        <f t="shared" si="11"/>
        <v>18169</v>
      </c>
      <c r="AZ20" s="105">
        <f t="shared" si="17"/>
        <v>1387</v>
      </c>
      <c r="BA20" s="13">
        <f t="shared" si="12"/>
        <v>7.6338818867301441</v>
      </c>
    </row>
    <row r="21" spans="1:53" ht="15.75" x14ac:dyDescent="0.25">
      <c r="A21" s="4">
        <v>17</v>
      </c>
      <c r="B21" s="5" t="s">
        <v>22</v>
      </c>
      <c r="C21" s="105">
        <v>147</v>
      </c>
      <c r="D21" s="105">
        <v>101</v>
      </c>
      <c r="E21" s="6">
        <f t="shared" si="1"/>
        <v>68.707482993197274</v>
      </c>
      <c r="F21" s="105"/>
      <c r="G21" s="105"/>
      <c r="H21" s="6"/>
      <c r="I21" s="105">
        <f t="shared" si="0"/>
        <v>147</v>
      </c>
      <c r="J21" s="105">
        <f t="shared" si="0"/>
        <v>101</v>
      </c>
      <c r="K21" s="6">
        <f t="shared" si="2"/>
        <v>68.707482993197274</v>
      </c>
      <c r="L21" s="105">
        <v>529</v>
      </c>
      <c r="M21" s="105">
        <v>100</v>
      </c>
      <c r="N21" s="16">
        <f t="shared" si="14"/>
        <v>0.1890359168241966</v>
      </c>
      <c r="O21" s="105">
        <v>429</v>
      </c>
      <c r="P21" s="105">
        <v>200</v>
      </c>
      <c r="Q21" s="16">
        <f t="shared" si="15"/>
        <v>0.46620046620046618</v>
      </c>
      <c r="R21" s="105">
        <v>220</v>
      </c>
      <c r="S21" s="105">
        <v>40</v>
      </c>
      <c r="T21" s="12">
        <f t="shared" si="16"/>
        <v>18.181818181818183</v>
      </c>
      <c r="U21" s="105">
        <v>130</v>
      </c>
      <c r="V21" s="105">
        <v>30</v>
      </c>
      <c r="W21" s="6">
        <f t="shared" si="3"/>
        <v>23.076923076923077</v>
      </c>
      <c r="X21" s="105">
        <v>420</v>
      </c>
      <c r="Y21" s="105">
        <v>140</v>
      </c>
      <c r="Z21" s="6">
        <f t="shared" si="4"/>
        <v>33.333333333333329</v>
      </c>
      <c r="AA21" s="105">
        <v>680</v>
      </c>
      <c r="AB21" s="105">
        <v>80</v>
      </c>
      <c r="AC21" s="20">
        <f t="shared" si="5"/>
        <v>11.76470588235294</v>
      </c>
      <c r="AD21" s="105"/>
      <c r="AE21" s="105"/>
      <c r="AF21" s="20" t="e">
        <f t="shared" si="6"/>
        <v>#DIV/0!</v>
      </c>
      <c r="AG21" s="105">
        <v>280</v>
      </c>
      <c r="AH21" s="105"/>
      <c r="AI21" s="20">
        <f t="shared" si="7"/>
        <v>0</v>
      </c>
      <c r="AJ21" s="105">
        <v>805</v>
      </c>
      <c r="AK21" s="105"/>
      <c r="AL21" s="20">
        <f t="shared" si="8"/>
        <v>0</v>
      </c>
      <c r="AM21" s="105">
        <v>800</v>
      </c>
      <c r="AN21" s="105"/>
      <c r="AO21" s="20"/>
      <c r="AP21" s="105">
        <v>800</v>
      </c>
      <c r="AQ21" s="105"/>
      <c r="AR21" s="20">
        <f t="shared" si="9"/>
        <v>0</v>
      </c>
      <c r="AS21" s="105">
        <v>800</v>
      </c>
      <c r="AT21" s="105">
        <v>80</v>
      </c>
      <c r="AU21" s="20">
        <f t="shared" si="10"/>
        <v>10</v>
      </c>
      <c r="AV21" s="105"/>
      <c r="AW21" s="105"/>
      <c r="AX21" s="20"/>
      <c r="AY21" s="106">
        <f t="shared" si="11"/>
        <v>6040</v>
      </c>
      <c r="AZ21" s="105">
        <f t="shared" si="17"/>
        <v>771</v>
      </c>
      <c r="BA21" s="13">
        <f t="shared" si="12"/>
        <v>12.764900662251655</v>
      </c>
    </row>
    <row r="22" spans="1:53" ht="15.75" x14ac:dyDescent="0.25">
      <c r="A22" s="4">
        <v>18</v>
      </c>
      <c r="B22" s="5" t="s">
        <v>23</v>
      </c>
      <c r="C22" s="105">
        <v>255</v>
      </c>
      <c r="D22" s="105">
        <v>50</v>
      </c>
      <c r="E22" s="6">
        <f t="shared" si="1"/>
        <v>19.607843137254903</v>
      </c>
      <c r="F22" s="105">
        <v>50</v>
      </c>
      <c r="G22" s="105"/>
      <c r="H22" s="6">
        <f t="shared" si="13"/>
        <v>0</v>
      </c>
      <c r="I22" s="105">
        <f t="shared" si="0"/>
        <v>305</v>
      </c>
      <c r="J22" s="105">
        <f t="shared" si="0"/>
        <v>50</v>
      </c>
      <c r="K22" s="6">
        <f t="shared" si="2"/>
        <v>16.393442622950818</v>
      </c>
      <c r="L22" s="105">
        <v>205</v>
      </c>
      <c r="M22" s="105"/>
      <c r="N22" s="16">
        <f t="shared" si="14"/>
        <v>0</v>
      </c>
      <c r="O22" s="105">
        <v>205</v>
      </c>
      <c r="P22" s="105"/>
      <c r="Q22" s="16">
        <f t="shared" si="15"/>
        <v>0</v>
      </c>
      <c r="R22" s="105">
        <v>205</v>
      </c>
      <c r="S22" s="105"/>
      <c r="T22" s="12">
        <f t="shared" si="16"/>
        <v>0</v>
      </c>
      <c r="U22" s="105">
        <v>205</v>
      </c>
      <c r="V22" s="105"/>
      <c r="W22" s="6">
        <f t="shared" si="3"/>
        <v>0</v>
      </c>
      <c r="X22" s="105">
        <v>205</v>
      </c>
      <c r="Y22" s="105"/>
      <c r="Z22" s="6">
        <f t="shared" si="4"/>
        <v>0</v>
      </c>
      <c r="AA22" s="105">
        <v>205</v>
      </c>
      <c r="AB22" s="105"/>
      <c r="AC22" s="20">
        <f t="shared" si="5"/>
        <v>0</v>
      </c>
      <c r="AD22" s="105"/>
      <c r="AE22" s="105"/>
      <c r="AF22" s="20" t="e">
        <f t="shared" si="6"/>
        <v>#DIV/0!</v>
      </c>
      <c r="AG22" s="105">
        <v>205</v>
      </c>
      <c r="AH22" s="105"/>
      <c r="AI22" s="20">
        <f t="shared" si="7"/>
        <v>0</v>
      </c>
      <c r="AJ22" s="105">
        <v>205</v>
      </c>
      <c r="AK22" s="105"/>
      <c r="AL22" s="20">
        <f t="shared" si="8"/>
        <v>0</v>
      </c>
      <c r="AM22" s="105">
        <v>255</v>
      </c>
      <c r="AN22" s="105"/>
      <c r="AO22" s="20"/>
      <c r="AP22" s="105">
        <v>255</v>
      </c>
      <c r="AQ22" s="105"/>
      <c r="AR22" s="20">
        <f t="shared" si="9"/>
        <v>0</v>
      </c>
      <c r="AS22" s="105">
        <v>255</v>
      </c>
      <c r="AT22" s="105"/>
      <c r="AU22" s="20">
        <f t="shared" si="10"/>
        <v>0</v>
      </c>
      <c r="AV22" s="105"/>
      <c r="AW22" s="105"/>
      <c r="AX22" s="20"/>
      <c r="AY22" s="106">
        <f t="shared" si="11"/>
        <v>2710</v>
      </c>
      <c r="AZ22" s="105">
        <f t="shared" si="17"/>
        <v>50</v>
      </c>
      <c r="BA22" s="13">
        <f t="shared" si="12"/>
        <v>1.8450184501845017</v>
      </c>
    </row>
    <row r="23" spans="1:53" ht="18.75" thickBot="1" x14ac:dyDescent="0.3">
      <c r="A23" s="7"/>
      <c r="B23" s="8" t="s">
        <v>24</v>
      </c>
      <c r="C23" s="99">
        <f>SUM(C5:C22)</f>
        <v>87757</v>
      </c>
      <c r="D23" s="99">
        <f>SUM(D5:D22)</f>
        <v>26319</v>
      </c>
      <c r="E23" s="100">
        <f t="shared" si="1"/>
        <v>29.990769967068154</v>
      </c>
      <c r="F23" s="99">
        <f>SUM(F5:F22)</f>
        <v>1192</v>
      </c>
      <c r="G23" s="99">
        <f>SUM(G5:G22)</f>
        <v>111</v>
      </c>
      <c r="H23" s="100">
        <f t="shared" si="13"/>
        <v>9.3120805369127524</v>
      </c>
      <c r="I23" s="99">
        <f>SUM(I5:I22)</f>
        <v>88949</v>
      </c>
      <c r="J23" s="99">
        <f>SUM(J5:J22)</f>
        <v>26430</v>
      </c>
      <c r="K23" s="100">
        <f>J23/I23*100</f>
        <v>29.713656140035301</v>
      </c>
      <c r="L23" s="99">
        <f>SUM(L5:L22)</f>
        <v>62350</v>
      </c>
      <c r="M23" s="117">
        <f>SUM(M5:M22)</f>
        <v>2037</v>
      </c>
      <c r="N23" s="101">
        <f t="shared" si="14"/>
        <v>3.2670408981555731E-2</v>
      </c>
      <c r="O23" s="99">
        <f>SUM(O5:O22)</f>
        <v>62196</v>
      </c>
      <c r="P23" s="99">
        <f>SUM(P5:P22)</f>
        <v>4007</v>
      </c>
      <c r="Q23" s="101">
        <f t="shared" si="15"/>
        <v>6.4425364975239569E-2</v>
      </c>
      <c r="R23" s="99">
        <f>SUM(R5:R22)</f>
        <v>59402</v>
      </c>
      <c r="S23" s="99">
        <f>SUM(S5:S22)</f>
        <v>4244</v>
      </c>
      <c r="T23" s="102">
        <f>S23/R23*100</f>
        <v>7.1445405878589945</v>
      </c>
      <c r="U23" s="99">
        <f>SUM(U5:U22)</f>
        <v>56572</v>
      </c>
      <c r="V23" s="99">
        <f>SUM(V5:V22)</f>
        <v>2166</v>
      </c>
      <c r="W23" s="102">
        <f t="shared" si="3"/>
        <v>3.8287492045534894</v>
      </c>
      <c r="X23" s="99">
        <f>SUM(X5:X22)</f>
        <v>54096</v>
      </c>
      <c r="Y23" s="99">
        <f>SUM(Y5:Y22)</f>
        <v>640</v>
      </c>
      <c r="Z23" s="102">
        <f t="shared" si="4"/>
        <v>1.1830819284235434</v>
      </c>
      <c r="AA23" s="99">
        <f>SUM(AA5:AA22)</f>
        <v>53979</v>
      </c>
      <c r="AB23" s="99">
        <f>SUM(AB5:AB22)</f>
        <v>893</v>
      </c>
      <c r="AC23" s="103">
        <f>AB23/AA23*100</f>
        <v>1.6543470608940514</v>
      </c>
      <c r="AD23" s="99">
        <f>SUM(AD5:AD22)</f>
        <v>736</v>
      </c>
      <c r="AE23" s="99">
        <f>SUM(AE5:AE22)</f>
        <v>0</v>
      </c>
      <c r="AF23" s="102">
        <f t="shared" si="6"/>
        <v>0</v>
      </c>
      <c r="AG23" s="99">
        <f>SUM(AG5:AG22)</f>
        <v>53316</v>
      </c>
      <c r="AH23" s="99">
        <f>SUM(AH5:AH22)</f>
        <v>387</v>
      </c>
      <c r="AI23" s="102">
        <f>AH23/AG23*100</f>
        <v>0.72586090479405807</v>
      </c>
      <c r="AJ23" s="99">
        <f>SUM(AJ5:AJ22)</f>
        <v>54371</v>
      </c>
      <c r="AK23" s="99">
        <f>SUM(AK5:AK22)</f>
        <v>993</v>
      </c>
      <c r="AL23" s="102">
        <f>AK23/AJ23*100</f>
        <v>1.8263412480918135</v>
      </c>
      <c r="AM23" s="99">
        <f>SUM(AM5:AM22)</f>
        <v>53683</v>
      </c>
      <c r="AN23" s="99">
        <f>SUM(AN5:AN22)</f>
        <v>48</v>
      </c>
      <c r="AO23" s="102">
        <f>AN23/AM23*100</f>
        <v>8.9413780898981055E-2</v>
      </c>
      <c r="AP23" s="99">
        <f>SUM(AP5:AP22)</f>
        <v>54895</v>
      </c>
      <c r="AQ23" s="99">
        <f>SUM(AQ5:AQ22)</f>
        <v>1428</v>
      </c>
      <c r="AR23" s="102">
        <f>AQ23/AP23*100</f>
        <v>2.6013298114582386</v>
      </c>
      <c r="AS23" s="99">
        <f>SUM(AS5:AS22)</f>
        <v>54723</v>
      </c>
      <c r="AT23" s="99">
        <f>SUM(AT5:AT22)</f>
        <v>1092</v>
      </c>
      <c r="AU23" s="102">
        <f t="shared" si="10"/>
        <v>1.995504632421468</v>
      </c>
      <c r="AV23" s="99">
        <f>SUM(AV5:AV22)</f>
        <v>605</v>
      </c>
      <c r="AW23" s="99">
        <f>SUM(AW5:AW22)</f>
        <v>605</v>
      </c>
      <c r="AX23" s="102">
        <f>AW23/AV23*100</f>
        <v>100</v>
      </c>
      <c r="AY23" s="99">
        <f>C23+F23+L23+O23+R23+U23+X23+AD23+AG23+AA23+AJ23+AM23+AP23+AS23+AV23</f>
        <v>709873</v>
      </c>
      <c r="AZ23" s="99">
        <f>D23+G23+M23+P23+S23+V23+Y23+AE23+AH23+AB23+AK23+AN23+AQ23+AT23+AW23</f>
        <v>44970</v>
      </c>
      <c r="BA23" s="104">
        <f t="shared" si="12"/>
        <v>6.3349359674195247</v>
      </c>
    </row>
  </sheetData>
  <mergeCells count="36">
    <mergeCell ref="AV2:AX2"/>
    <mergeCell ref="AV3:AX3"/>
    <mergeCell ref="AS2:AU2"/>
    <mergeCell ref="AS3:AU3"/>
    <mergeCell ref="AP2:AR2"/>
    <mergeCell ref="AP3:AR3"/>
    <mergeCell ref="AJ3:AL3"/>
    <mergeCell ref="AG3:AI3"/>
    <mergeCell ref="AG2:AI2"/>
    <mergeCell ref="L3:N3"/>
    <mergeCell ref="A1:N1"/>
    <mergeCell ref="A3:A4"/>
    <mergeCell ref="B3:B4"/>
    <mergeCell ref="C3:E3"/>
    <mergeCell ref="F3:H3"/>
    <mergeCell ref="I3:K3"/>
    <mergeCell ref="C2:E2"/>
    <mergeCell ref="F2:H2"/>
    <mergeCell ref="L2:N2"/>
    <mergeCell ref="I2:K2"/>
    <mergeCell ref="AY2:BA3"/>
    <mergeCell ref="O3:Q3"/>
    <mergeCell ref="R3:T3"/>
    <mergeCell ref="O2:Q2"/>
    <mergeCell ref="U3:W3"/>
    <mergeCell ref="X3:Z3"/>
    <mergeCell ref="AA3:AC3"/>
    <mergeCell ref="AD3:AF3"/>
    <mergeCell ref="AD2:AF2"/>
    <mergeCell ref="U2:W2"/>
    <mergeCell ref="R2:T2"/>
    <mergeCell ref="X2:Z2"/>
    <mergeCell ref="AA2:AC2"/>
    <mergeCell ref="AM2:AO2"/>
    <mergeCell ref="AM3:AO3"/>
    <mergeCell ref="AJ2:AL2"/>
  </mergeCells>
  <pageMargins left="0.23622047244094488" right="0.23622047244094488" top="0.74803149606299213" bottom="0.74803149606299213" header="0.31496062992125984" footer="0.31496062992125984"/>
  <pageSetup paperSize="9" orientation="landscape" r:id="rId1"/>
  <rowBreaks count="1" manualBreakCount="1">
    <brk id="343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80"/>
  <sheetViews>
    <sheetView zoomScale="76" zoomScaleNormal="76" workbookViewId="0">
      <pane xSplit="2" ySplit="4" topLeftCell="AO43" activePane="bottomRight" state="frozen"/>
      <selection pane="topRight" activeCell="B1" sqref="B1"/>
      <selection pane="bottomLeft" activeCell="A5" sqref="A5"/>
      <selection pane="bottomRight" activeCell="AY4" sqref="AY4"/>
    </sheetView>
  </sheetViews>
  <sheetFormatPr defaultRowHeight="15" x14ac:dyDescent="0.25"/>
  <cols>
    <col min="2" max="2" width="14.42578125" customWidth="1"/>
    <col min="3" max="4" width="8.5703125" customWidth="1"/>
    <col min="5" max="5" width="7.7109375" customWidth="1"/>
    <col min="6" max="6" width="8.42578125" customWidth="1"/>
    <col min="7" max="7" width="8.140625" customWidth="1"/>
    <col min="8" max="8" width="7.85546875" customWidth="1"/>
    <col min="9" max="10" width="7.5703125" hidden="1" customWidth="1"/>
    <col min="11" max="11" width="7" hidden="1" customWidth="1"/>
    <col min="12" max="12" width="8.5703125" customWidth="1"/>
    <col min="13" max="13" width="8.85546875" customWidth="1"/>
    <col min="14" max="14" width="7.85546875" customWidth="1"/>
    <col min="15" max="15" width="8.42578125" customWidth="1"/>
    <col min="16" max="16" width="10.140625" customWidth="1"/>
    <col min="17" max="22" width="8.42578125" customWidth="1"/>
    <col min="23" max="23" width="9.140625" customWidth="1"/>
    <col min="24" max="25" width="8.42578125" customWidth="1"/>
    <col min="26" max="26" width="10.140625" customWidth="1"/>
    <col min="27" max="38" width="8.42578125" customWidth="1"/>
    <col min="39" max="39" width="10.140625" customWidth="1"/>
    <col min="40" max="41" width="8.42578125" customWidth="1"/>
    <col min="42" max="42" width="9.42578125" customWidth="1"/>
    <col min="43" max="43" width="8.42578125" customWidth="1"/>
    <col min="44" max="44" width="8.85546875" customWidth="1"/>
    <col min="45" max="45" width="10.28515625" customWidth="1"/>
    <col min="46" max="49" width="9" customWidth="1"/>
    <col min="50" max="53" width="11.28515625" customWidth="1"/>
    <col min="54" max="54" width="12.85546875" customWidth="1"/>
    <col min="55" max="55" width="10.85546875" customWidth="1"/>
    <col min="56" max="56" width="8" customWidth="1"/>
    <col min="57" max="57" width="11.42578125" customWidth="1"/>
    <col min="58" max="59" width="8.42578125" customWidth="1"/>
  </cols>
  <sheetData>
    <row r="1" spans="1:59" ht="48" customHeight="1" thickBot="1" x14ac:dyDescent="0.45">
      <c r="A1" s="188" t="s">
        <v>73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</row>
    <row r="2" spans="1:59" ht="19.5" thickBot="1" x14ac:dyDescent="0.35">
      <c r="A2" s="171" t="s">
        <v>58</v>
      </c>
      <c r="B2" s="173" t="s">
        <v>59</v>
      </c>
      <c r="C2" s="180" t="s">
        <v>65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94"/>
      <c r="O2" s="179" t="s">
        <v>62</v>
      </c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1"/>
      <c r="BC2" s="181"/>
      <c r="BD2" s="182"/>
      <c r="BE2" s="165" t="s">
        <v>64</v>
      </c>
      <c r="BF2" s="166"/>
      <c r="BG2" s="167"/>
    </row>
    <row r="3" spans="1:59" ht="27.75" customHeight="1" thickBot="1" x14ac:dyDescent="0.3">
      <c r="A3" s="172"/>
      <c r="B3" s="173"/>
      <c r="C3" s="198" t="s">
        <v>66</v>
      </c>
      <c r="D3" s="198"/>
      <c r="E3" s="198"/>
      <c r="F3" s="198" t="s">
        <v>67</v>
      </c>
      <c r="G3" s="198"/>
      <c r="H3" s="198"/>
      <c r="I3" s="183" t="s">
        <v>60</v>
      </c>
      <c r="J3" s="183"/>
      <c r="K3" s="183"/>
      <c r="L3" s="176" t="s">
        <v>68</v>
      </c>
      <c r="M3" s="177"/>
      <c r="N3" s="177"/>
      <c r="O3" s="191" t="s">
        <v>74</v>
      </c>
      <c r="P3" s="192"/>
      <c r="Q3" s="193"/>
      <c r="R3" s="174" t="s">
        <v>77</v>
      </c>
      <c r="S3" s="175"/>
      <c r="T3" s="175"/>
      <c r="U3" s="174" t="s">
        <v>79</v>
      </c>
      <c r="V3" s="175"/>
      <c r="W3" s="175"/>
      <c r="X3" s="174" t="s">
        <v>81</v>
      </c>
      <c r="Y3" s="175"/>
      <c r="Z3" s="175"/>
      <c r="AA3" s="175" t="s">
        <v>82</v>
      </c>
      <c r="AB3" s="175"/>
      <c r="AC3" s="184"/>
      <c r="AD3" s="185" t="s">
        <v>83</v>
      </c>
      <c r="AE3" s="186"/>
      <c r="AF3" s="187"/>
      <c r="AG3" s="185" t="s">
        <v>87</v>
      </c>
      <c r="AH3" s="186"/>
      <c r="AI3" s="187"/>
      <c r="AJ3" s="185" t="s">
        <v>89</v>
      </c>
      <c r="AK3" s="186"/>
      <c r="AL3" s="186"/>
      <c r="AM3" s="185" t="s">
        <v>90</v>
      </c>
      <c r="AN3" s="186"/>
      <c r="AO3" s="186"/>
      <c r="AP3" s="185" t="s">
        <v>92</v>
      </c>
      <c r="AQ3" s="186"/>
      <c r="AR3" s="186"/>
      <c r="AS3" s="185" t="s">
        <v>95</v>
      </c>
      <c r="AT3" s="186"/>
      <c r="AU3" s="186"/>
      <c r="AV3" s="185" t="s">
        <v>97</v>
      </c>
      <c r="AW3" s="186"/>
      <c r="AX3" s="186"/>
      <c r="AY3" s="185" t="s">
        <v>99</v>
      </c>
      <c r="AZ3" s="186"/>
      <c r="BA3" s="186"/>
      <c r="BB3" s="176" t="s">
        <v>63</v>
      </c>
      <c r="BC3" s="177"/>
      <c r="BD3" s="178"/>
      <c r="BE3" s="168"/>
      <c r="BF3" s="169"/>
      <c r="BG3" s="170"/>
    </row>
    <row r="4" spans="1:59" ht="63.75" customHeight="1" thickBot="1" x14ac:dyDescent="0.3">
      <c r="A4" s="172"/>
      <c r="B4" s="91" t="s">
        <v>25</v>
      </c>
      <c r="C4" s="74" t="s">
        <v>3</v>
      </c>
      <c r="D4" s="69" t="s">
        <v>4</v>
      </c>
      <c r="E4" s="69" t="s">
        <v>51</v>
      </c>
      <c r="F4" s="69" t="s">
        <v>3</v>
      </c>
      <c r="G4" s="69" t="s">
        <v>4</v>
      </c>
      <c r="H4" s="69" t="s">
        <v>51</v>
      </c>
      <c r="I4" s="69" t="s">
        <v>3</v>
      </c>
      <c r="J4" s="69" t="s">
        <v>4</v>
      </c>
      <c r="K4" s="70" t="s">
        <v>51</v>
      </c>
      <c r="L4" s="71" t="s">
        <v>3</v>
      </c>
      <c r="M4" s="72" t="s">
        <v>4</v>
      </c>
      <c r="N4" s="73" t="s">
        <v>51</v>
      </c>
      <c r="O4" s="74" t="s">
        <v>3</v>
      </c>
      <c r="P4" s="69" t="s">
        <v>4</v>
      </c>
      <c r="Q4" s="69" t="s">
        <v>51</v>
      </c>
      <c r="R4" s="69" t="s">
        <v>3</v>
      </c>
      <c r="S4" s="69" t="s">
        <v>4</v>
      </c>
      <c r="T4" s="69" t="s">
        <v>51</v>
      </c>
      <c r="U4" s="69" t="s">
        <v>3</v>
      </c>
      <c r="V4" s="69" t="s">
        <v>4</v>
      </c>
      <c r="W4" s="70" t="s">
        <v>51</v>
      </c>
      <c r="X4" s="98" t="s">
        <v>3</v>
      </c>
      <c r="Y4" s="98" t="s">
        <v>4</v>
      </c>
      <c r="Z4" s="98" t="s">
        <v>51</v>
      </c>
      <c r="AA4" s="98" t="s">
        <v>3</v>
      </c>
      <c r="AB4" s="98" t="s">
        <v>4</v>
      </c>
      <c r="AC4" s="98" t="s">
        <v>51</v>
      </c>
      <c r="AD4" s="74" t="s">
        <v>3</v>
      </c>
      <c r="AE4" s="69" t="s">
        <v>4</v>
      </c>
      <c r="AF4" s="69" t="s">
        <v>51</v>
      </c>
      <c r="AG4" s="74" t="s">
        <v>3</v>
      </c>
      <c r="AH4" s="69" t="s">
        <v>4</v>
      </c>
      <c r="AI4" s="69" t="s">
        <v>51</v>
      </c>
      <c r="AJ4" s="74" t="s">
        <v>3</v>
      </c>
      <c r="AK4" s="69" t="s">
        <v>4</v>
      </c>
      <c r="AL4" s="69" t="s">
        <v>51</v>
      </c>
      <c r="AM4" s="74" t="s">
        <v>3</v>
      </c>
      <c r="AN4" s="69" t="s">
        <v>4</v>
      </c>
      <c r="AO4" s="69" t="s">
        <v>51</v>
      </c>
      <c r="AP4" s="74" t="s">
        <v>3</v>
      </c>
      <c r="AQ4" s="69" t="s">
        <v>4</v>
      </c>
      <c r="AR4" s="69" t="s">
        <v>51</v>
      </c>
      <c r="AS4" s="74" t="s">
        <v>3</v>
      </c>
      <c r="AT4" s="69" t="s">
        <v>4</v>
      </c>
      <c r="AU4" s="69" t="s">
        <v>51</v>
      </c>
      <c r="AV4" s="74" t="s">
        <v>3</v>
      </c>
      <c r="AW4" s="69" t="s">
        <v>4</v>
      </c>
      <c r="AX4" s="69" t="s">
        <v>51</v>
      </c>
      <c r="AY4" s="74" t="s">
        <v>3</v>
      </c>
      <c r="AZ4" s="69" t="s">
        <v>4</v>
      </c>
      <c r="BA4" s="69" t="s">
        <v>51</v>
      </c>
      <c r="BB4" s="97" t="s">
        <v>3</v>
      </c>
      <c r="BC4" s="72" t="s">
        <v>4</v>
      </c>
      <c r="BD4" s="73" t="s">
        <v>51</v>
      </c>
      <c r="BE4" s="75" t="s">
        <v>3</v>
      </c>
      <c r="BF4" s="76" t="s">
        <v>4</v>
      </c>
      <c r="BG4" s="76" t="s">
        <v>51</v>
      </c>
    </row>
    <row r="5" spans="1:59" ht="18.75" x14ac:dyDescent="0.3">
      <c r="A5" s="199" t="s">
        <v>53</v>
      </c>
      <c r="B5" s="92" t="s">
        <v>26</v>
      </c>
      <c r="C5" s="56">
        <f>C6+C7+C8+C9</f>
        <v>9360</v>
      </c>
      <c r="D5" s="23">
        <f>D6+D7+D8+D9</f>
        <v>5873</v>
      </c>
      <c r="E5" s="24">
        <f>D5/C5*100</f>
        <v>62.745726495726494</v>
      </c>
      <c r="F5" s="25">
        <f>F6+F7+F8+F9</f>
        <v>0</v>
      </c>
      <c r="G5" s="25">
        <f>G6+G7+G8+G9</f>
        <v>0</v>
      </c>
      <c r="H5" s="26" t="e">
        <f>G5/F5*100</f>
        <v>#DIV/0!</v>
      </c>
      <c r="I5" s="25"/>
      <c r="J5" s="25"/>
      <c r="K5" s="46"/>
      <c r="L5" s="61">
        <f>C5+F5+I5</f>
        <v>9360</v>
      </c>
      <c r="M5" s="25">
        <f>D5+G5+J5</f>
        <v>5873</v>
      </c>
      <c r="N5" s="62">
        <f>M5/L5*100</f>
        <v>62.745726495726494</v>
      </c>
      <c r="O5" s="56">
        <f>O6+O7+O8+O9</f>
        <v>3487</v>
      </c>
      <c r="P5" s="25">
        <f>P6+P7+P8+P9</f>
        <v>30</v>
      </c>
      <c r="Q5" s="26">
        <f>P5/O5*100</f>
        <v>0.86033839977057647</v>
      </c>
      <c r="R5" s="33">
        <f>R6+R7+R8+R9</f>
        <v>3572</v>
      </c>
      <c r="S5" s="33">
        <f>S6+S7+S8+S9</f>
        <v>115</v>
      </c>
      <c r="T5" s="123">
        <f>S5/R5*100</f>
        <v>3.2194848824188131</v>
      </c>
      <c r="U5" s="33">
        <f>U6+U7+U8+U9</f>
        <v>3363</v>
      </c>
      <c r="V5" s="33">
        <f>V6+V7+V8+V9</f>
        <v>350</v>
      </c>
      <c r="W5" s="123">
        <f>V5/U5*100</f>
        <v>10.407374368123699</v>
      </c>
      <c r="X5" s="33">
        <f>X6+X7+X8+X9</f>
        <v>2998</v>
      </c>
      <c r="Y5" s="33">
        <f>Y6+Y7+Y8+Y9</f>
        <v>70</v>
      </c>
      <c r="Z5" s="123">
        <f>Y5/X5*100</f>
        <v>2.3348899266177452</v>
      </c>
      <c r="AA5" s="25">
        <f>AA6+AA7+AA8+AA9</f>
        <v>0</v>
      </c>
      <c r="AB5" s="25">
        <f>AB6+AB7+AB8+AB9</f>
        <v>0</v>
      </c>
      <c r="AC5" s="26" t="e">
        <f>AB5/AA5*100</f>
        <v>#DIV/0!</v>
      </c>
      <c r="AD5" s="56">
        <f>AD6+AD7+AD8+AD9</f>
        <v>2943</v>
      </c>
      <c r="AE5" s="56">
        <f>AE6+AE7+AE8+AE9</f>
        <v>0</v>
      </c>
      <c r="AF5" s="26">
        <f>AE5/AD5*100</f>
        <v>0</v>
      </c>
      <c r="AG5" s="109">
        <f>AG6+AG7+AG8+AG9</f>
        <v>2943</v>
      </c>
      <c r="AH5" s="109">
        <f>AH6+AH7+AH8+AH9</f>
        <v>0</v>
      </c>
      <c r="AI5" s="109"/>
      <c r="AJ5" s="109">
        <f>AJ6+AJ7+AJ8+AJ9</f>
        <v>2943</v>
      </c>
      <c r="AK5" s="109">
        <f>AK6+AK7+AK8+AK9</f>
        <v>0</v>
      </c>
      <c r="AL5" s="109">
        <f>AK5/AJ5*100</f>
        <v>0</v>
      </c>
      <c r="AM5" s="109">
        <f>AM6+AM7+AM8+AM9</f>
        <v>2993</v>
      </c>
      <c r="AN5" s="109">
        <f>AN6+AN7+AN8+AN9</f>
        <v>0</v>
      </c>
      <c r="AO5" s="109">
        <f>AN5/AM5*100</f>
        <v>0</v>
      </c>
      <c r="AP5" s="109">
        <f>AP6+AP7+AP8+AP9</f>
        <v>2943</v>
      </c>
      <c r="AQ5" s="109">
        <f>AQ6+AQ7+AQ8+AQ9</f>
        <v>0</v>
      </c>
      <c r="AR5" s="109">
        <f>AQ5/AP5*100</f>
        <v>0</v>
      </c>
      <c r="AS5" s="109">
        <f>AS6+AS7+AS8+AS9</f>
        <v>2943</v>
      </c>
      <c r="AT5" s="109">
        <f>AT6+AT7+AT8+AT9</f>
        <v>0</v>
      </c>
      <c r="AU5" s="109">
        <f>AT5/AS5*100</f>
        <v>0</v>
      </c>
      <c r="AV5" s="109">
        <f>AV6+AV7+AV8+AV9</f>
        <v>2943</v>
      </c>
      <c r="AW5" s="109">
        <f>AW6+AW7+AW8+AW9</f>
        <v>0</v>
      </c>
      <c r="AX5" s="109">
        <f>AW5/AV5*100</f>
        <v>0</v>
      </c>
      <c r="AY5" s="109"/>
      <c r="AZ5" s="109"/>
      <c r="BA5" s="109"/>
      <c r="BB5" s="56">
        <f>O5+R5+U5+AA5+AD5+AG5+AJ5+X5+AM5+AS5+AP5+AV5</f>
        <v>34071</v>
      </c>
      <c r="BC5" s="25">
        <f>P5+S5+V5+AB5+AE5+AH5+AK5+AN5+AQ5+Y5+AT5+AW5</f>
        <v>565</v>
      </c>
      <c r="BD5" s="48">
        <f>BC5/BB5*100</f>
        <v>1.6583017815737726</v>
      </c>
      <c r="BE5" s="82">
        <f>BB5+L5</f>
        <v>43431</v>
      </c>
      <c r="BF5" s="83">
        <f>BC5+M5</f>
        <v>6438</v>
      </c>
      <c r="BG5" s="84">
        <f>BF5/BE5*100</f>
        <v>14.823513158803619</v>
      </c>
    </row>
    <row r="6" spans="1:59" ht="18.75" x14ac:dyDescent="0.3">
      <c r="A6" s="199"/>
      <c r="B6" s="93" t="s">
        <v>47</v>
      </c>
      <c r="C6" s="57">
        <v>669</v>
      </c>
      <c r="D6" s="15">
        <v>275</v>
      </c>
      <c r="E6" s="38">
        <f>D6/C6*100</f>
        <v>41.106128550074736</v>
      </c>
      <c r="F6" s="15"/>
      <c r="G6" s="15"/>
      <c r="H6" s="15"/>
      <c r="I6" s="21"/>
      <c r="J6" s="21"/>
      <c r="K6" s="10"/>
      <c r="L6" s="14">
        <f t="shared" ref="L6:L69" si="0">C6+F6+I6</f>
        <v>669</v>
      </c>
      <c r="M6" s="15">
        <f t="shared" ref="M6:M69" si="1">D6+G6+J6</f>
        <v>275</v>
      </c>
      <c r="N6" s="63">
        <f t="shared" ref="N6:N69" si="2">M6/L6*100</f>
        <v>41.106128550074736</v>
      </c>
      <c r="O6" s="57">
        <v>394</v>
      </c>
      <c r="P6" s="15"/>
      <c r="Q6" s="38">
        <f t="shared" ref="Q6:Q69" si="3">P6/O6*100</f>
        <v>0</v>
      </c>
      <c r="R6" s="21">
        <v>394</v>
      </c>
      <c r="S6" s="21"/>
      <c r="T6" s="125">
        <f t="shared" ref="T6:T9" si="4">S6/R6*100</f>
        <v>0</v>
      </c>
      <c r="U6" s="21">
        <v>414</v>
      </c>
      <c r="V6" s="21">
        <v>60</v>
      </c>
      <c r="W6" s="128">
        <f t="shared" ref="W6:W9" si="5">V6/U6*100</f>
        <v>14.492753623188406</v>
      </c>
      <c r="X6" s="21">
        <v>352</v>
      </c>
      <c r="Y6" s="21">
        <v>70</v>
      </c>
      <c r="Z6" s="125">
        <f t="shared" ref="Z6:Z9" si="6">Y6/X6*100</f>
        <v>19.886363636363637</v>
      </c>
      <c r="AA6" s="15"/>
      <c r="AB6" s="58"/>
      <c r="AC6" s="110" t="e">
        <f>AB6/AA6*100</f>
        <v>#DIV/0!</v>
      </c>
      <c r="AD6" s="57">
        <v>284</v>
      </c>
      <c r="AE6" s="58"/>
      <c r="AF6" s="38">
        <f>AE6/AD6*100</f>
        <v>0</v>
      </c>
      <c r="AG6" s="58">
        <v>284</v>
      </c>
      <c r="AH6" s="58"/>
      <c r="AI6" s="58"/>
      <c r="AJ6" s="58">
        <v>284</v>
      </c>
      <c r="AK6" s="58"/>
      <c r="AL6" s="58">
        <f>AK6/AJ6*100</f>
        <v>0</v>
      </c>
      <c r="AM6" s="58">
        <v>291</v>
      </c>
      <c r="AN6" s="58"/>
      <c r="AO6" s="58">
        <f>AN6/AM6*100</f>
        <v>0</v>
      </c>
      <c r="AP6" s="58">
        <v>284</v>
      </c>
      <c r="AQ6" s="58"/>
      <c r="AR6" s="132">
        <f t="shared" ref="AR6:AR69" si="7">AQ6/AP6*100</f>
        <v>0</v>
      </c>
      <c r="AS6" s="132">
        <v>284</v>
      </c>
      <c r="AT6" s="132"/>
      <c r="AU6" s="132">
        <f>AT6/AS6*100</f>
        <v>0</v>
      </c>
      <c r="AV6" s="132">
        <v>284</v>
      </c>
      <c r="AW6" s="132"/>
      <c r="AX6" s="132">
        <f t="shared" ref="AX6:AX69" si="8">AW6/AV6*100</f>
        <v>0</v>
      </c>
      <c r="AY6" s="132"/>
      <c r="AZ6" s="132"/>
      <c r="BA6" s="132"/>
      <c r="BB6" s="142">
        <f t="shared" ref="BB6:BB69" si="9">O6+R6+U6+AA6+AD6+AG6+AJ6+X6+AM6+AS6+AP6+AV6</f>
        <v>3549</v>
      </c>
      <c r="BC6" s="133">
        <f t="shared" ref="BC6:BC69" si="10">P6+S6+V6+AB6+AE6+AH6+AK6+AN6+AQ6+Y6+AT6+AW6</f>
        <v>130</v>
      </c>
      <c r="BD6" s="49">
        <f t="shared" ref="BD6:BD69" si="11">BC6/BB6*100</f>
        <v>3.6630036630036633</v>
      </c>
      <c r="BE6" s="80">
        <f>BB6+L6</f>
        <v>4218</v>
      </c>
      <c r="BF6" s="79">
        <f t="shared" ref="BF6:BF69" si="12">BC6+M6</f>
        <v>405</v>
      </c>
      <c r="BG6" s="81">
        <f t="shared" ref="BG6:BG69" si="13">BF6/BE6*100</f>
        <v>9.6017069701280224</v>
      </c>
    </row>
    <row r="7" spans="1:59" ht="18.75" x14ac:dyDescent="0.3">
      <c r="A7" s="199"/>
      <c r="B7" s="93" t="s">
        <v>48</v>
      </c>
      <c r="C7" s="57">
        <v>725</v>
      </c>
      <c r="D7" s="15">
        <v>140</v>
      </c>
      <c r="E7" s="38">
        <f t="shared" ref="E7:E69" si="14">D7/C7*100</f>
        <v>19.310344827586206</v>
      </c>
      <c r="F7" s="15"/>
      <c r="G7" s="15"/>
      <c r="H7" s="15"/>
      <c r="I7" s="21"/>
      <c r="J7" s="21"/>
      <c r="K7" s="10"/>
      <c r="L7" s="14">
        <f t="shared" si="0"/>
        <v>725</v>
      </c>
      <c r="M7" s="15">
        <f t="shared" si="1"/>
        <v>140</v>
      </c>
      <c r="N7" s="63">
        <f t="shared" si="2"/>
        <v>19.310344827586206</v>
      </c>
      <c r="O7" s="57">
        <v>585</v>
      </c>
      <c r="P7" s="15"/>
      <c r="Q7" s="38">
        <f t="shared" si="3"/>
        <v>0</v>
      </c>
      <c r="R7" s="21">
        <v>655</v>
      </c>
      <c r="S7" s="21">
        <v>70</v>
      </c>
      <c r="T7" s="125">
        <f t="shared" si="4"/>
        <v>10.687022900763358</v>
      </c>
      <c r="U7" s="21">
        <v>623</v>
      </c>
      <c r="V7" s="21">
        <v>85</v>
      </c>
      <c r="W7" s="128">
        <f t="shared" si="5"/>
        <v>13.643659711075443</v>
      </c>
      <c r="X7" s="21">
        <v>528</v>
      </c>
      <c r="Y7" s="21"/>
      <c r="Z7" s="127">
        <f t="shared" si="6"/>
        <v>0</v>
      </c>
      <c r="AA7" s="15"/>
      <c r="AB7" s="58"/>
      <c r="AC7" s="110" t="e">
        <f t="shared" ref="AC7:AC9" si="15">AB7/AA7*100</f>
        <v>#DIV/0!</v>
      </c>
      <c r="AD7" s="57">
        <v>538</v>
      </c>
      <c r="AE7" s="58"/>
      <c r="AF7" s="38">
        <f t="shared" ref="AF7:AF70" si="16">AE7/AD7*100</f>
        <v>0</v>
      </c>
      <c r="AG7" s="58">
        <v>538</v>
      </c>
      <c r="AH7" s="58"/>
      <c r="AI7" s="58"/>
      <c r="AJ7" s="58">
        <v>538</v>
      </c>
      <c r="AK7" s="58"/>
      <c r="AL7" s="58">
        <f t="shared" ref="AL7:AL9" si="17">AK7/AJ7*100</f>
        <v>0</v>
      </c>
      <c r="AM7" s="58">
        <v>545</v>
      </c>
      <c r="AN7" s="58"/>
      <c r="AO7" s="58">
        <f t="shared" ref="AO7:AO9" si="18">AN7/AM7*100</f>
        <v>0</v>
      </c>
      <c r="AP7" s="58">
        <v>538</v>
      </c>
      <c r="AQ7" s="58"/>
      <c r="AR7" s="132">
        <f t="shared" si="7"/>
        <v>0</v>
      </c>
      <c r="AS7" s="132">
        <v>538</v>
      </c>
      <c r="AT7" s="132"/>
      <c r="AU7" s="132">
        <f t="shared" ref="AU7:AU70" si="19">AT7/AS7*100</f>
        <v>0</v>
      </c>
      <c r="AV7" s="132">
        <v>538</v>
      </c>
      <c r="AW7" s="132"/>
      <c r="AX7" s="132">
        <f t="shared" si="8"/>
        <v>0</v>
      </c>
      <c r="AY7" s="132"/>
      <c r="AZ7" s="132"/>
      <c r="BA7" s="132"/>
      <c r="BB7" s="142">
        <f t="shared" si="9"/>
        <v>6164</v>
      </c>
      <c r="BC7" s="133">
        <f t="shared" si="10"/>
        <v>155</v>
      </c>
      <c r="BD7" s="49">
        <f t="shared" si="11"/>
        <v>2.5146009085009733</v>
      </c>
      <c r="BE7" s="80">
        <f t="shared" ref="BE7:BE69" si="20">BB7+L7</f>
        <v>6889</v>
      </c>
      <c r="BF7" s="79">
        <f t="shared" si="12"/>
        <v>295</v>
      </c>
      <c r="BG7" s="81">
        <f t="shared" si="13"/>
        <v>4.2821889969516622</v>
      </c>
    </row>
    <row r="8" spans="1:59" ht="18.75" x14ac:dyDescent="0.3">
      <c r="A8" s="199"/>
      <c r="B8" s="93" t="s">
        <v>49</v>
      </c>
      <c r="C8" s="57">
        <v>3746</v>
      </c>
      <c r="D8" s="15">
        <v>1403</v>
      </c>
      <c r="E8" s="38">
        <f t="shared" si="14"/>
        <v>37.453283502402563</v>
      </c>
      <c r="F8" s="15"/>
      <c r="G8" s="15"/>
      <c r="H8" s="15" t="e">
        <f>G8/F8*100</f>
        <v>#DIV/0!</v>
      </c>
      <c r="I8" s="21"/>
      <c r="J8" s="21"/>
      <c r="K8" s="10"/>
      <c r="L8" s="14">
        <f t="shared" si="0"/>
        <v>3746</v>
      </c>
      <c r="M8" s="15">
        <f t="shared" si="1"/>
        <v>1403</v>
      </c>
      <c r="N8" s="63">
        <f t="shared" si="2"/>
        <v>37.453283502402563</v>
      </c>
      <c r="O8" s="57">
        <v>2343</v>
      </c>
      <c r="P8" s="15">
        <v>30</v>
      </c>
      <c r="Q8" s="38">
        <f t="shared" si="3"/>
        <v>1.2804097311139564</v>
      </c>
      <c r="R8" s="21">
        <v>2353</v>
      </c>
      <c r="S8" s="21">
        <v>40</v>
      </c>
      <c r="T8" s="125">
        <f t="shared" si="4"/>
        <v>1.6999575010624732</v>
      </c>
      <c r="U8" s="21">
        <v>2074</v>
      </c>
      <c r="V8" s="21">
        <v>130</v>
      </c>
      <c r="W8" s="128">
        <f t="shared" si="5"/>
        <v>6.2680810028929601</v>
      </c>
      <c r="X8" s="21">
        <v>1944</v>
      </c>
      <c r="Y8" s="21"/>
      <c r="Z8" s="127">
        <f t="shared" si="6"/>
        <v>0</v>
      </c>
      <c r="AA8" s="15"/>
      <c r="AB8" s="58"/>
      <c r="AC8" s="110" t="e">
        <f t="shared" si="15"/>
        <v>#DIV/0!</v>
      </c>
      <c r="AD8" s="57">
        <v>1944</v>
      </c>
      <c r="AE8" s="58"/>
      <c r="AF8" s="38">
        <f t="shared" si="16"/>
        <v>0</v>
      </c>
      <c r="AG8" s="58">
        <v>1944</v>
      </c>
      <c r="AH8" s="58"/>
      <c r="AI8" s="58"/>
      <c r="AJ8" s="58">
        <v>1944</v>
      </c>
      <c r="AK8" s="58"/>
      <c r="AL8" s="58">
        <f t="shared" si="17"/>
        <v>0</v>
      </c>
      <c r="AM8" s="58">
        <v>1960</v>
      </c>
      <c r="AN8" s="58"/>
      <c r="AO8" s="58">
        <f t="shared" si="18"/>
        <v>0</v>
      </c>
      <c r="AP8" s="58">
        <v>1944</v>
      </c>
      <c r="AQ8" s="58"/>
      <c r="AR8" s="132">
        <f t="shared" si="7"/>
        <v>0</v>
      </c>
      <c r="AS8" s="132">
        <v>1944</v>
      </c>
      <c r="AT8" s="132"/>
      <c r="AU8" s="132">
        <f t="shared" si="19"/>
        <v>0</v>
      </c>
      <c r="AV8" s="132">
        <v>1944</v>
      </c>
      <c r="AW8" s="132"/>
      <c r="AX8" s="132">
        <f t="shared" si="8"/>
        <v>0</v>
      </c>
      <c r="AY8" s="132"/>
      <c r="AZ8" s="132"/>
      <c r="BA8" s="132"/>
      <c r="BB8" s="142">
        <f t="shared" si="9"/>
        <v>22338</v>
      </c>
      <c r="BC8" s="133">
        <f t="shared" si="10"/>
        <v>200</v>
      </c>
      <c r="BD8" s="49">
        <f t="shared" si="11"/>
        <v>0.89533530307100007</v>
      </c>
      <c r="BE8" s="80">
        <f t="shared" si="20"/>
        <v>26084</v>
      </c>
      <c r="BF8" s="79">
        <f t="shared" si="12"/>
        <v>1603</v>
      </c>
      <c r="BG8" s="81">
        <f t="shared" si="13"/>
        <v>6.1455298267136946</v>
      </c>
    </row>
    <row r="9" spans="1:59" ht="18.75" x14ac:dyDescent="0.3">
      <c r="A9" s="199"/>
      <c r="B9" s="93" t="s">
        <v>50</v>
      </c>
      <c r="C9" s="57">
        <v>4220</v>
      </c>
      <c r="D9" s="15">
        <v>4055</v>
      </c>
      <c r="E9" s="38">
        <f t="shared" si="14"/>
        <v>96.090047393364927</v>
      </c>
      <c r="F9" s="15"/>
      <c r="G9" s="15"/>
      <c r="H9" s="15" t="e">
        <f>G9/F9*100</f>
        <v>#DIV/0!</v>
      </c>
      <c r="I9" s="21"/>
      <c r="J9" s="21"/>
      <c r="K9" s="10"/>
      <c r="L9" s="14">
        <f t="shared" si="0"/>
        <v>4220</v>
      </c>
      <c r="M9" s="15">
        <f t="shared" si="1"/>
        <v>4055</v>
      </c>
      <c r="N9" s="63">
        <f t="shared" si="2"/>
        <v>96.090047393364927</v>
      </c>
      <c r="O9" s="57">
        <v>165</v>
      </c>
      <c r="P9" s="15"/>
      <c r="Q9" s="38">
        <f t="shared" si="3"/>
        <v>0</v>
      </c>
      <c r="R9" s="21">
        <v>170</v>
      </c>
      <c r="S9" s="21">
        <v>5</v>
      </c>
      <c r="T9" s="125">
        <f t="shared" si="4"/>
        <v>2.9411764705882351</v>
      </c>
      <c r="U9" s="21">
        <v>252</v>
      </c>
      <c r="V9" s="21">
        <v>75</v>
      </c>
      <c r="W9" s="128">
        <f t="shared" si="5"/>
        <v>29.761904761904763</v>
      </c>
      <c r="X9" s="21">
        <v>174</v>
      </c>
      <c r="Y9" s="21"/>
      <c r="Z9" s="127">
        <f t="shared" si="6"/>
        <v>0</v>
      </c>
      <c r="AA9" s="15"/>
      <c r="AB9" s="58"/>
      <c r="AC9" s="110" t="e">
        <f t="shared" si="15"/>
        <v>#DIV/0!</v>
      </c>
      <c r="AD9" s="57">
        <v>177</v>
      </c>
      <c r="AE9" s="57"/>
      <c r="AF9" s="38">
        <f t="shared" si="16"/>
        <v>0</v>
      </c>
      <c r="AG9" s="58">
        <v>177</v>
      </c>
      <c r="AH9" s="58"/>
      <c r="AI9" s="58"/>
      <c r="AJ9" s="58">
        <v>177</v>
      </c>
      <c r="AK9" s="58"/>
      <c r="AL9" s="58">
        <f t="shared" si="17"/>
        <v>0</v>
      </c>
      <c r="AM9" s="58">
        <v>197</v>
      </c>
      <c r="AN9" s="58"/>
      <c r="AO9" s="58">
        <f t="shared" si="18"/>
        <v>0</v>
      </c>
      <c r="AP9" s="58">
        <v>177</v>
      </c>
      <c r="AQ9" s="58"/>
      <c r="AR9" s="132">
        <f t="shared" si="7"/>
        <v>0</v>
      </c>
      <c r="AS9" s="132">
        <v>177</v>
      </c>
      <c r="AT9" s="132"/>
      <c r="AU9" s="132">
        <f t="shared" si="19"/>
        <v>0</v>
      </c>
      <c r="AV9" s="132">
        <v>177</v>
      </c>
      <c r="AW9" s="132"/>
      <c r="AX9" s="132">
        <f t="shared" si="8"/>
        <v>0</v>
      </c>
      <c r="AY9" s="132"/>
      <c r="AZ9" s="132"/>
      <c r="BA9" s="132"/>
      <c r="BB9" s="142">
        <f t="shared" si="9"/>
        <v>2020</v>
      </c>
      <c r="BC9" s="133">
        <f t="shared" si="10"/>
        <v>80</v>
      </c>
      <c r="BD9" s="49">
        <f t="shared" si="11"/>
        <v>3.9603960396039604</v>
      </c>
      <c r="BE9" s="80">
        <f t="shared" si="20"/>
        <v>6240</v>
      </c>
      <c r="BF9" s="79">
        <f t="shared" si="12"/>
        <v>4135</v>
      </c>
      <c r="BG9" s="81">
        <f t="shared" si="13"/>
        <v>66.266025641025635</v>
      </c>
    </row>
    <row r="10" spans="1:59" ht="18.75" x14ac:dyDescent="0.3">
      <c r="A10" s="199"/>
      <c r="B10" s="92" t="s">
        <v>27</v>
      </c>
      <c r="C10" s="56">
        <f>C11+C12+C13+C14</f>
        <v>4111</v>
      </c>
      <c r="D10" s="25">
        <f>D11+D12+D13+D14</f>
        <v>2147</v>
      </c>
      <c r="E10" s="26">
        <f t="shared" si="14"/>
        <v>52.225735830698127</v>
      </c>
      <c r="F10" s="25"/>
      <c r="G10" s="25"/>
      <c r="H10" s="25"/>
      <c r="I10" s="33"/>
      <c r="J10" s="33"/>
      <c r="K10" s="47"/>
      <c r="L10" s="61">
        <f t="shared" si="0"/>
        <v>4111</v>
      </c>
      <c r="M10" s="25">
        <f t="shared" si="1"/>
        <v>2147</v>
      </c>
      <c r="N10" s="62">
        <f t="shared" si="2"/>
        <v>52.225735830698127</v>
      </c>
      <c r="O10" s="56">
        <f>O11+O12+O13+O14</f>
        <v>3585</v>
      </c>
      <c r="P10" s="25">
        <f>P11+P12+P13+P14</f>
        <v>1000</v>
      </c>
      <c r="Q10" s="26">
        <f t="shared" si="3"/>
        <v>27.894002789400279</v>
      </c>
      <c r="R10" s="33">
        <f>R11+R12+R13+R14</f>
        <v>3603</v>
      </c>
      <c r="S10" s="33">
        <f>S11+S12+S13+S14</f>
        <v>1100</v>
      </c>
      <c r="T10" s="123">
        <f>S10/R10*100</f>
        <v>30.530113794060505</v>
      </c>
      <c r="U10" s="33">
        <f>U11+U12+U13+U14</f>
        <v>3842</v>
      </c>
      <c r="V10" s="33">
        <f>V11+V12+V13+V14</f>
        <v>1514</v>
      </c>
      <c r="W10" s="123">
        <f>V10/U10*100</f>
        <v>39.406559083810514</v>
      </c>
      <c r="X10" s="33">
        <f>X11+X12+X13+X14</f>
        <v>2387</v>
      </c>
      <c r="Y10" s="33">
        <f>Y11+Y12+Y13+Y14</f>
        <v>317</v>
      </c>
      <c r="Z10" s="123">
        <f>Y10/X10*100</f>
        <v>13.280268118977798</v>
      </c>
      <c r="AA10" s="25">
        <f>AA11+AA12+AA13+AA14</f>
        <v>0</v>
      </c>
      <c r="AB10" s="25">
        <f>AB11+AB12+AB13+AB14</f>
        <v>0</v>
      </c>
      <c r="AC10" s="26" t="e">
        <f>AB10/AA10*100</f>
        <v>#DIV/0!</v>
      </c>
      <c r="AD10" s="56">
        <f>AD11+AD12+AD13+AD14</f>
        <v>1960</v>
      </c>
      <c r="AE10" s="118">
        <f>AE11+AE12+AE13+AE14</f>
        <v>100</v>
      </c>
      <c r="AF10" s="26">
        <f t="shared" si="16"/>
        <v>5.1020408163265305</v>
      </c>
      <c r="AG10" s="118">
        <f>AG11+AG12+AG13+AG14</f>
        <v>2055</v>
      </c>
      <c r="AH10" s="118">
        <f>AH11+AH12+AH13+AH14</f>
        <v>195</v>
      </c>
      <c r="AI10" s="118">
        <f>AH10/AG10*100</f>
        <v>9.4890510948905096</v>
      </c>
      <c r="AJ10" s="118">
        <f>AJ11+AJ12+AJ13+AJ14</f>
        <v>2635</v>
      </c>
      <c r="AK10" s="118">
        <f>AK11+AK12+AK13+AK14</f>
        <v>230</v>
      </c>
      <c r="AL10" s="118">
        <f>AK10/AJ10*100</f>
        <v>8.7286527514231498</v>
      </c>
      <c r="AM10" s="118">
        <f>AM11+AM12+AM13+AM14</f>
        <v>2675</v>
      </c>
      <c r="AN10" s="118">
        <f>AN11+AN12+AN13+AN14</f>
        <v>580</v>
      </c>
      <c r="AO10" s="118">
        <f>AN10/AM10*100</f>
        <v>21.682242990654206</v>
      </c>
      <c r="AP10" s="118">
        <f>AP11+AP12+AP13+AP14</f>
        <v>2095</v>
      </c>
      <c r="AQ10" s="118">
        <f>AQ11+AQ12+AQ13+AQ14</f>
        <v>0</v>
      </c>
      <c r="AR10" s="109">
        <f t="shared" si="7"/>
        <v>0</v>
      </c>
      <c r="AS10" s="109">
        <f>AS11+AS12+AS13+AS14</f>
        <v>2805</v>
      </c>
      <c r="AT10" s="109">
        <f>AT11+AT12+AT13+AT14</f>
        <v>710</v>
      </c>
      <c r="AU10" s="135">
        <f t="shared" si="19"/>
        <v>25.311942959001783</v>
      </c>
      <c r="AV10" s="109">
        <f>AV11+AV12+AV13+AV14</f>
        <v>2777</v>
      </c>
      <c r="AW10" s="109">
        <f>AW11+AW12+AW13+AW14</f>
        <v>742</v>
      </c>
      <c r="AX10" s="135">
        <f t="shared" si="8"/>
        <v>26.719481454807347</v>
      </c>
      <c r="AY10" s="135"/>
      <c r="AZ10" s="135"/>
      <c r="BA10" s="135"/>
      <c r="BB10" s="56">
        <f t="shared" si="9"/>
        <v>30419</v>
      </c>
      <c r="BC10" s="25">
        <f t="shared" si="10"/>
        <v>6488</v>
      </c>
      <c r="BD10" s="48">
        <f t="shared" si="11"/>
        <v>21.328774778921069</v>
      </c>
      <c r="BE10" s="61">
        <f t="shared" si="20"/>
        <v>34530</v>
      </c>
      <c r="BF10" s="25">
        <f t="shared" si="12"/>
        <v>8635</v>
      </c>
      <c r="BG10" s="62">
        <f t="shared" si="13"/>
        <v>25.007240081088909</v>
      </c>
    </row>
    <row r="11" spans="1:59" ht="18.75" x14ac:dyDescent="0.3">
      <c r="A11" s="199"/>
      <c r="B11" s="93" t="s">
        <v>47</v>
      </c>
      <c r="C11" s="57">
        <v>339</v>
      </c>
      <c r="D11" s="15">
        <v>166</v>
      </c>
      <c r="E11" s="38">
        <f t="shared" si="14"/>
        <v>48.967551622418881</v>
      </c>
      <c r="F11" s="21"/>
      <c r="G11" s="21"/>
      <c r="H11" s="21"/>
      <c r="I11" s="21"/>
      <c r="J11" s="21"/>
      <c r="K11" s="10"/>
      <c r="L11" s="14">
        <f t="shared" si="0"/>
        <v>339</v>
      </c>
      <c r="M11" s="15">
        <f t="shared" si="1"/>
        <v>166</v>
      </c>
      <c r="N11" s="63">
        <f t="shared" si="2"/>
        <v>48.967551622418881</v>
      </c>
      <c r="O11" s="57">
        <v>364</v>
      </c>
      <c r="P11" s="15">
        <v>50</v>
      </c>
      <c r="Q11" s="38">
        <f t="shared" si="3"/>
        <v>13.736263736263737</v>
      </c>
      <c r="R11" s="21">
        <v>359</v>
      </c>
      <c r="S11" s="21">
        <v>60</v>
      </c>
      <c r="T11" s="124">
        <f t="shared" ref="T11:T14" si="21">S11/R11*100</f>
        <v>16.713091922005571</v>
      </c>
      <c r="U11" s="21">
        <v>379</v>
      </c>
      <c r="V11" s="21">
        <v>85</v>
      </c>
      <c r="W11" s="128">
        <f t="shared" ref="W11:W14" si="22">V11/U11*100</f>
        <v>22.427440633245382</v>
      </c>
      <c r="X11" s="21">
        <v>226</v>
      </c>
      <c r="Y11" s="21">
        <v>45</v>
      </c>
      <c r="Z11" s="125">
        <f t="shared" ref="Z11:Z14" si="23">Y11/X11*100</f>
        <v>19.911504424778762</v>
      </c>
      <c r="AA11" s="15"/>
      <c r="AB11" s="15"/>
      <c r="AC11" s="38" t="e">
        <f t="shared" ref="AC11:AC14" si="24">AB11/AA11*100</f>
        <v>#DIV/0!</v>
      </c>
      <c r="AD11" s="57">
        <v>152</v>
      </c>
      <c r="AE11" s="119"/>
      <c r="AF11" s="38">
        <f t="shared" si="16"/>
        <v>0</v>
      </c>
      <c r="AG11" s="119">
        <v>159</v>
      </c>
      <c r="AH11" s="119">
        <v>7</v>
      </c>
      <c r="AI11" s="119">
        <f>AH11/AG11*100</f>
        <v>4.4025157232704402</v>
      </c>
      <c r="AJ11" s="119">
        <v>166</v>
      </c>
      <c r="AK11" s="119">
        <v>5</v>
      </c>
      <c r="AL11" s="119">
        <f>AK11/AJ11*100</f>
        <v>3.0120481927710845</v>
      </c>
      <c r="AM11" s="119">
        <v>235</v>
      </c>
      <c r="AN11" s="119">
        <v>89</v>
      </c>
      <c r="AO11" s="119">
        <f>AN11/AM11*100</f>
        <v>37.872340425531917</v>
      </c>
      <c r="AP11" s="119">
        <v>146</v>
      </c>
      <c r="AQ11" s="119"/>
      <c r="AR11" s="132">
        <f t="shared" si="7"/>
        <v>0</v>
      </c>
      <c r="AS11" s="132">
        <v>146</v>
      </c>
      <c r="AT11" s="132"/>
      <c r="AU11" s="132">
        <f t="shared" si="19"/>
        <v>0</v>
      </c>
      <c r="AV11" s="132">
        <v>179</v>
      </c>
      <c r="AW11" s="132">
        <v>33</v>
      </c>
      <c r="AX11" s="136">
        <f t="shared" si="8"/>
        <v>18.435754189944134</v>
      </c>
      <c r="AY11" s="136"/>
      <c r="AZ11" s="136"/>
      <c r="BA11" s="136"/>
      <c r="BB11" s="142">
        <f t="shared" si="9"/>
        <v>2511</v>
      </c>
      <c r="BC11" s="133">
        <f t="shared" si="10"/>
        <v>374</v>
      </c>
      <c r="BD11" s="49">
        <f t="shared" si="11"/>
        <v>14.894464356829948</v>
      </c>
      <c r="BE11" s="80">
        <f t="shared" si="20"/>
        <v>2850</v>
      </c>
      <c r="BF11" s="79">
        <f t="shared" si="12"/>
        <v>540</v>
      </c>
      <c r="BG11" s="81">
        <f t="shared" si="13"/>
        <v>18.947368421052634</v>
      </c>
    </row>
    <row r="12" spans="1:59" ht="18.75" x14ac:dyDescent="0.3">
      <c r="A12" s="199"/>
      <c r="B12" s="93" t="s">
        <v>48</v>
      </c>
      <c r="C12" s="57">
        <v>1180</v>
      </c>
      <c r="D12" s="15">
        <v>344</v>
      </c>
      <c r="E12" s="38">
        <f t="shared" si="14"/>
        <v>29.152542372881356</v>
      </c>
      <c r="F12" s="21"/>
      <c r="G12" s="21"/>
      <c r="H12" s="21"/>
      <c r="I12" s="21"/>
      <c r="J12" s="21"/>
      <c r="K12" s="10"/>
      <c r="L12" s="14">
        <f t="shared" si="0"/>
        <v>1180</v>
      </c>
      <c r="M12" s="15">
        <f t="shared" si="1"/>
        <v>344</v>
      </c>
      <c r="N12" s="63">
        <f t="shared" si="2"/>
        <v>29.152542372881356</v>
      </c>
      <c r="O12" s="57">
        <v>1196</v>
      </c>
      <c r="P12" s="15">
        <v>150</v>
      </c>
      <c r="Q12" s="38">
        <f t="shared" si="3"/>
        <v>12.54180602006689</v>
      </c>
      <c r="R12" s="21">
        <v>1257</v>
      </c>
      <c r="S12" s="21">
        <v>280</v>
      </c>
      <c r="T12" s="124">
        <f t="shared" si="21"/>
        <v>22.275258552108195</v>
      </c>
      <c r="U12" s="21">
        <v>1318</v>
      </c>
      <c r="V12" s="21">
        <v>362</v>
      </c>
      <c r="W12" s="128">
        <f t="shared" si="22"/>
        <v>27.465857359635809</v>
      </c>
      <c r="X12" s="21">
        <v>1021</v>
      </c>
      <c r="Y12" s="21">
        <v>104</v>
      </c>
      <c r="Z12" s="125">
        <f t="shared" si="23"/>
        <v>10.186092066601372</v>
      </c>
      <c r="AA12" s="15"/>
      <c r="AB12" s="15"/>
      <c r="AC12" s="38" t="e">
        <f t="shared" si="24"/>
        <v>#DIV/0!</v>
      </c>
      <c r="AD12" s="57">
        <v>837</v>
      </c>
      <c r="AE12" s="119">
        <v>80</v>
      </c>
      <c r="AF12" s="38">
        <f t="shared" si="16"/>
        <v>9.5579450418160103</v>
      </c>
      <c r="AG12" s="119">
        <v>784</v>
      </c>
      <c r="AH12" s="119">
        <v>7</v>
      </c>
      <c r="AI12" s="119">
        <f t="shared" ref="AI12:AI14" si="25">AH12/AG12*100</f>
        <v>0.89285714285714279</v>
      </c>
      <c r="AJ12" s="119">
        <v>1017</v>
      </c>
      <c r="AK12" s="119">
        <v>50</v>
      </c>
      <c r="AL12" s="119">
        <f t="shared" ref="AL12:AL14" si="26">AK12/AJ12*100</f>
        <v>4.9164208456243852</v>
      </c>
      <c r="AM12" s="119">
        <v>1041</v>
      </c>
      <c r="AN12" s="119">
        <v>169</v>
      </c>
      <c r="AO12" s="119">
        <f t="shared" ref="AO12:AO14" si="27">AN12/AM12*100</f>
        <v>16.234390009606148</v>
      </c>
      <c r="AP12" s="119">
        <v>872</v>
      </c>
      <c r="AQ12" s="119"/>
      <c r="AR12" s="132">
        <f t="shared" si="7"/>
        <v>0</v>
      </c>
      <c r="AS12" s="132">
        <v>872</v>
      </c>
      <c r="AT12" s="132"/>
      <c r="AU12" s="132">
        <f t="shared" si="19"/>
        <v>0</v>
      </c>
      <c r="AV12" s="132">
        <v>1007</v>
      </c>
      <c r="AW12" s="132">
        <v>175</v>
      </c>
      <c r="AX12" s="136">
        <f t="shared" si="8"/>
        <v>17.378351539225424</v>
      </c>
      <c r="AY12" s="136"/>
      <c r="AZ12" s="136"/>
      <c r="BA12" s="136"/>
      <c r="BB12" s="142">
        <f t="shared" si="9"/>
        <v>11222</v>
      </c>
      <c r="BC12" s="133">
        <f t="shared" si="10"/>
        <v>1377</v>
      </c>
      <c r="BD12" s="49">
        <f t="shared" si="11"/>
        <v>12.270540010693281</v>
      </c>
      <c r="BE12" s="80">
        <f t="shared" si="20"/>
        <v>12402</v>
      </c>
      <c r="BF12" s="79">
        <f t="shared" si="12"/>
        <v>1721</v>
      </c>
      <c r="BG12" s="81">
        <f t="shared" si="13"/>
        <v>13.876794065473311</v>
      </c>
    </row>
    <row r="13" spans="1:59" ht="18.75" x14ac:dyDescent="0.3">
      <c r="A13" s="199"/>
      <c r="B13" s="93" t="s">
        <v>49</v>
      </c>
      <c r="C13" s="57">
        <v>1057</v>
      </c>
      <c r="D13" s="15">
        <v>507</v>
      </c>
      <c r="E13" s="38">
        <f t="shared" si="14"/>
        <v>47.965941343424788</v>
      </c>
      <c r="F13" s="21"/>
      <c r="G13" s="21"/>
      <c r="H13" s="21"/>
      <c r="I13" s="21"/>
      <c r="J13" s="21"/>
      <c r="K13" s="10"/>
      <c r="L13" s="14">
        <f t="shared" si="0"/>
        <v>1057</v>
      </c>
      <c r="M13" s="15">
        <f t="shared" si="1"/>
        <v>507</v>
      </c>
      <c r="N13" s="63">
        <f t="shared" si="2"/>
        <v>47.965941343424788</v>
      </c>
      <c r="O13" s="57">
        <v>920</v>
      </c>
      <c r="P13" s="15">
        <v>100</v>
      </c>
      <c r="Q13" s="38">
        <f t="shared" si="3"/>
        <v>10.869565217391305</v>
      </c>
      <c r="R13" s="21">
        <v>1116</v>
      </c>
      <c r="S13" s="21">
        <v>360</v>
      </c>
      <c r="T13" s="124">
        <f t="shared" si="21"/>
        <v>32.258064516129032</v>
      </c>
      <c r="U13" s="21">
        <v>1116</v>
      </c>
      <c r="V13" s="21">
        <v>473</v>
      </c>
      <c r="W13" s="128">
        <f t="shared" si="22"/>
        <v>42.383512544802862</v>
      </c>
      <c r="X13" s="21">
        <v>697</v>
      </c>
      <c r="Y13" s="21">
        <v>125</v>
      </c>
      <c r="Z13" s="125">
        <f t="shared" si="23"/>
        <v>17.934002869440459</v>
      </c>
      <c r="AA13" s="15"/>
      <c r="AB13" s="15"/>
      <c r="AC13" s="38" t="e">
        <f t="shared" si="24"/>
        <v>#DIV/0!</v>
      </c>
      <c r="AD13" s="57">
        <v>568</v>
      </c>
      <c r="AE13" s="119">
        <v>20</v>
      </c>
      <c r="AF13" s="38">
        <f t="shared" si="16"/>
        <v>3.5211267605633805</v>
      </c>
      <c r="AG13" s="119">
        <v>536</v>
      </c>
      <c r="AH13" s="119">
        <v>8</v>
      </c>
      <c r="AI13" s="119">
        <f t="shared" si="25"/>
        <v>1.4925373134328357</v>
      </c>
      <c r="AJ13" s="119">
        <v>977</v>
      </c>
      <c r="AK13" s="119">
        <v>145</v>
      </c>
      <c r="AL13" s="119">
        <f t="shared" si="26"/>
        <v>14.841351074718526</v>
      </c>
      <c r="AM13" s="119">
        <v>893</v>
      </c>
      <c r="AN13" s="119">
        <v>241</v>
      </c>
      <c r="AO13" s="119">
        <f t="shared" si="27"/>
        <v>26.987681970884658</v>
      </c>
      <c r="AP13" s="119">
        <v>652</v>
      </c>
      <c r="AQ13" s="119"/>
      <c r="AR13" s="132">
        <f t="shared" si="7"/>
        <v>0</v>
      </c>
      <c r="AS13" s="132">
        <v>652</v>
      </c>
      <c r="AT13" s="132"/>
      <c r="AU13" s="132">
        <f t="shared" si="19"/>
        <v>0</v>
      </c>
      <c r="AV13" s="132">
        <v>891</v>
      </c>
      <c r="AW13" s="132">
        <v>234</v>
      </c>
      <c r="AX13" s="136">
        <f t="shared" si="8"/>
        <v>26.262626262626267</v>
      </c>
      <c r="AY13" s="136"/>
      <c r="AZ13" s="136"/>
      <c r="BA13" s="136"/>
      <c r="BB13" s="142">
        <f t="shared" si="9"/>
        <v>9018</v>
      </c>
      <c r="BC13" s="133">
        <f t="shared" si="10"/>
        <v>1706</v>
      </c>
      <c r="BD13" s="49">
        <f t="shared" si="11"/>
        <v>18.917720115324908</v>
      </c>
      <c r="BE13" s="80">
        <f t="shared" si="20"/>
        <v>10075</v>
      </c>
      <c r="BF13" s="79">
        <f t="shared" si="12"/>
        <v>2213</v>
      </c>
      <c r="BG13" s="81">
        <f t="shared" si="13"/>
        <v>21.965260545905707</v>
      </c>
    </row>
    <row r="14" spans="1:59" ht="18.75" x14ac:dyDescent="0.3">
      <c r="A14" s="199"/>
      <c r="B14" s="93" t="s">
        <v>50</v>
      </c>
      <c r="C14" s="57">
        <v>1535</v>
      </c>
      <c r="D14" s="15">
        <v>1130</v>
      </c>
      <c r="E14" s="38">
        <f t="shared" si="14"/>
        <v>73.615635179153088</v>
      </c>
      <c r="F14" s="21"/>
      <c r="G14" s="21"/>
      <c r="H14" s="21"/>
      <c r="I14" s="21"/>
      <c r="J14" s="21"/>
      <c r="K14" s="10"/>
      <c r="L14" s="14">
        <f t="shared" si="0"/>
        <v>1535</v>
      </c>
      <c r="M14" s="15">
        <f t="shared" si="1"/>
        <v>1130</v>
      </c>
      <c r="N14" s="63">
        <f t="shared" si="2"/>
        <v>73.615635179153088</v>
      </c>
      <c r="O14" s="57">
        <v>1105</v>
      </c>
      <c r="P14" s="15">
        <v>700</v>
      </c>
      <c r="Q14" s="38">
        <f t="shared" si="3"/>
        <v>63.348416289592755</v>
      </c>
      <c r="R14" s="21">
        <v>871</v>
      </c>
      <c r="S14" s="21">
        <v>400</v>
      </c>
      <c r="T14" s="124">
        <f t="shared" si="21"/>
        <v>45.924225028702644</v>
      </c>
      <c r="U14" s="21">
        <v>1029</v>
      </c>
      <c r="V14" s="21">
        <v>594</v>
      </c>
      <c r="W14" s="128">
        <f t="shared" si="22"/>
        <v>57.725947521865898</v>
      </c>
      <c r="X14" s="21">
        <v>443</v>
      </c>
      <c r="Y14" s="21">
        <v>43</v>
      </c>
      <c r="Z14" s="125">
        <f t="shared" si="23"/>
        <v>9.7065462753950342</v>
      </c>
      <c r="AA14" s="15"/>
      <c r="AB14" s="15"/>
      <c r="AC14" s="38" t="e">
        <f t="shared" si="24"/>
        <v>#DIV/0!</v>
      </c>
      <c r="AD14" s="57">
        <v>403</v>
      </c>
      <c r="AE14" s="119"/>
      <c r="AF14" s="38">
        <f t="shared" si="16"/>
        <v>0</v>
      </c>
      <c r="AG14" s="119">
        <v>576</v>
      </c>
      <c r="AH14" s="119">
        <v>173</v>
      </c>
      <c r="AI14" s="119">
        <f t="shared" si="25"/>
        <v>30.034722222222221</v>
      </c>
      <c r="AJ14" s="119">
        <v>475</v>
      </c>
      <c r="AK14" s="119">
        <v>30</v>
      </c>
      <c r="AL14" s="119">
        <f t="shared" si="26"/>
        <v>6.3157894736842106</v>
      </c>
      <c r="AM14" s="119">
        <v>506</v>
      </c>
      <c r="AN14" s="119">
        <v>81</v>
      </c>
      <c r="AO14" s="119">
        <f t="shared" si="27"/>
        <v>16.007905138339922</v>
      </c>
      <c r="AP14" s="119">
        <v>425</v>
      </c>
      <c r="AQ14" s="119"/>
      <c r="AR14" s="132">
        <f t="shared" si="7"/>
        <v>0</v>
      </c>
      <c r="AS14" s="132">
        <v>1135</v>
      </c>
      <c r="AT14" s="132">
        <v>710</v>
      </c>
      <c r="AU14" s="136">
        <f t="shared" si="19"/>
        <v>62.555066079295152</v>
      </c>
      <c r="AV14" s="132">
        <v>700</v>
      </c>
      <c r="AW14" s="132">
        <v>300</v>
      </c>
      <c r="AX14" s="136">
        <f t="shared" si="8"/>
        <v>42.857142857142854</v>
      </c>
      <c r="AY14" s="136"/>
      <c r="AZ14" s="136"/>
      <c r="BA14" s="136"/>
      <c r="BB14" s="142">
        <f t="shared" si="9"/>
        <v>7668</v>
      </c>
      <c r="BC14" s="133">
        <f t="shared" si="10"/>
        <v>3031</v>
      </c>
      <c r="BD14" s="49">
        <f t="shared" si="11"/>
        <v>39.527908189880023</v>
      </c>
      <c r="BE14" s="80">
        <f t="shared" si="20"/>
        <v>9203</v>
      </c>
      <c r="BF14" s="79">
        <f t="shared" si="12"/>
        <v>4161</v>
      </c>
      <c r="BG14" s="81">
        <f t="shared" si="13"/>
        <v>45.213517331305006</v>
      </c>
    </row>
    <row r="15" spans="1:59" ht="18.75" x14ac:dyDescent="0.3">
      <c r="A15" s="199"/>
      <c r="B15" s="92" t="s">
        <v>28</v>
      </c>
      <c r="C15" s="56">
        <f>C16+C17+C18+C19</f>
        <v>6001</v>
      </c>
      <c r="D15" s="25">
        <f>D16+D17+D18+D19</f>
        <v>1612</v>
      </c>
      <c r="E15" s="26">
        <f t="shared" si="14"/>
        <v>26.862189635060822</v>
      </c>
      <c r="F15" s="25"/>
      <c r="G15" s="25"/>
      <c r="H15" s="25"/>
      <c r="I15" s="33"/>
      <c r="J15" s="33"/>
      <c r="K15" s="47"/>
      <c r="L15" s="61">
        <f t="shared" si="0"/>
        <v>6001</v>
      </c>
      <c r="M15" s="25">
        <f t="shared" si="1"/>
        <v>1612</v>
      </c>
      <c r="N15" s="62">
        <f t="shared" si="2"/>
        <v>26.862189635060822</v>
      </c>
      <c r="O15" s="56">
        <f>O16+O17+O18+O19</f>
        <v>4442</v>
      </c>
      <c r="P15" s="25">
        <f>P16+P17+P18+P19</f>
        <v>200</v>
      </c>
      <c r="Q15" s="26">
        <f t="shared" si="3"/>
        <v>4.5024763619990997</v>
      </c>
      <c r="R15" s="33">
        <f>R16+R17+R18+R19</f>
        <v>3637</v>
      </c>
      <c r="S15" s="33">
        <f>S16+S17+S18+S19</f>
        <v>250</v>
      </c>
      <c r="T15" s="123">
        <f>S15/R15*100</f>
        <v>6.8737970855100361</v>
      </c>
      <c r="U15" s="33">
        <f>U16+U17+U18+U19</f>
        <v>3507</v>
      </c>
      <c r="V15" s="33">
        <f>V16+V17+V18+V19</f>
        <v>220</v>
      </c>
      <c r="W15" s="123">
        <f>V15/U15*100</f>
        <v>6.2731679498146562</v>
      </c>
      <c r="X15" s="33">
        <f>X16+X17+X18+X19</f>
        <v>3046</v>
      </c>
      <c r="Y15" s="33">
        <f>Y16+Y17+Y18+Y19</f>
        <v>369</v>
      </c>
      <c r="Z15" s="123">
        <f>Y15/X15*100</f>
        <v>12.11424819435325</v>
      </c>
      <c r="AA15" s="25">
        <f>AA16+AA17+AA18+AA19</f>
        <v>0</v>
      </c>
      <c r="AB15" s="25">
        <f>AB16+AB17+AB18+AB19</f>
        <v>0</v>
      </c>
      <c r="AC15" s="62" t="e">
        <f>AB15/AA15*100</f>
        <v>#DIV/0!</v>
      </c>
      <c r="AD15" s="56">
        <f>AD16+AD17+AD18+AD19</f>
        <v>2912</v>
      </c>
      <c r="AE15" s="56">
        <f>AE16+AE17+AE18+AE19</f>
        <v>140</v>
      </c>
      <c r="AF15" s="26">
        <f t="shared" si="16"/>
        <v>4.8076923076923084</v>
      </c>
      <c r="AG15" s="109">
        <f>AG16+AG17+AG18+AG19</f>
        <v>2937</v>
      </c>
      <c r="AH15" s="109">
        <f>AH16+AH17+AH18+AH19</f>
        <v>192</v>
      </c>
      <c r="AI15" s="26">
        <f>AH15/AG15*100</f>
        <v>6.5372829417773239</v>
      </c>
      <c r="AJ15" s="109">
        <f>AJ16+AJ17+AJ18+AJ19</f>
        <v>2885</v>
      </c>
      <c r="AK15" s="109">
        <f>AK16+AK17+AK18+AK19</f>
        <v>80</v>
      </c>
      <c r="AL15" s="118">
        <f>AK15/AJ15*100</f>
        <v>2.772963604852686</v>
      </c>
      <c r="AM15" s="118">
        <f>AM16+AM17+AM18+AM19</f>
        <v>2927</v>
      </c>
      <c r="AN15" s="118">
        <f>AN16+AN17+AN18+AN19</f>
        <v>0</v>
      </c>
      <c r="AO15" s="118">
        <f>AN15/AM15*100</f>
        <v>0</v>
      </c>
      <c r="AP15" s="118">
        <f>AP16+AP17+AP18+AP19</f>
        <v>2927</v>
      </c>
      <c r="AQ15" s="118">
        <f>AQ16+AQ17+AQ18+AQ19</f>
        <v>0</v>
      </c>
      <c r="AR15" s="109">
        <f t="shared" si="7"/>
        <v>0</v>
      </c>
      <c r="AS15" s="109">
        <f>AS16+AS17+AS18+AS19</f>
        <v>3367</v>
      </c>
      <c r="AT15" s="109">
        <f>AT16+AT17+AT18+AT19</f>
        <v>273</v>
      </c>
      <c r="AU15" s="135">
        <f t="shared" si="19"/>
        <v>8.1081081081081088</v>
      </c>
      <c r="AV15" s="109">
        <f>AV16+AV17+AV18+AV19</f>
        <v>3288</v>
      </c>
      <c r="AW15" s="109">
        <f>AW16+AW17+AW18+AW19</f>
        <v>0</v>
      </c>
      <c r="AX15" s="109">
        <f t="shared" si="8"/>
        <v>0</v>
      </c>
      <c r="AY15" s="109"/>
      <c r="AZ15" s="109"/>
      <c r="BA15" s="109"/>
      <c r="BB15" s="56">
        <f t="shared" si="9"/>
        <v>35875</v>
      </c>
      <c r="BC15" s="25">
        <f t="shared" si="10"/>
        <v>1724</v>
      </c>
      <c r="BD15" s="48">
        <f t="shared" si="11"/>
        <v>4.805574912891986</v>
      </c>
      <c r="BE15" s="61">
        <f t="shared" si="20"/>
        <v>41876</v>
      </c>
      <c r="BF15" s="25">
        <f t="shared" si="12"/>
        <v>3336</v>
      </c>
      <c r="BG15" s="62">
        <f t="shared" si="13"/>
        <v>7.9663769223421523</v>
      </c>
    </row>
    <row r="16" spans="1:59" ht="18.75" x14ac:dyDescent="0.3">
      <c r="A16" s="199"/>
      <c r="B16" s="93" t="s">
        <v>47</v>
      </c>
      <c r="C16" s="57">
        <v>693</v>
      </c>
      <c r="D16" s="15">
        <v>42</v>
      </c>
      <c r="E16" s="38">
        <f t="shared" si="14"/>
        <v>6.0606060606060606</v>
      </c>
      <c r="F16" s="21"/>
      <c r="G16" s="21"/>
      <c r="H16" s="21"/>
      <c r="I16" s="21"/>
      <c r="J16" s="21"/>
      <c r="K16" s="10"/>
      <c r="L16" s="14">
        <f t="shared" si="0"/>
        <v>693</v>
      </c>
      <c r="M16" s="15">
        <f t="shared" si="1"/>
        <v>42</v>
      </c>
      <c r="N16" s="63">
        <f t="shared" si="2"/>
        <v>6.0606060606060606</v>
      </c>
      <c r="O16" s="57">
        <v>410</v>
      </c>
      <c r="P16" s="15">
        <v>15</v>
      </c>
      <c r="Q16" s="38">
        <f t="shared" si="3"/>
        <v>3.6585365853658534</v>
      </c>
      <c r="R16" s="21">
        <v>340</v>
      </c>
      <c r="S16" s="21">
        <v>15</v>
      </c>
      <c r="T16" s="124">
        <f t="shared" ref="T16:T19" si="28">S16/R16*100</f>
        <v>4.4117647058823533</v>
      </c>
      <c r="U16" s="21">
        <v>325</v>
      </c>
      <c r="V16" s="21">
        <v>32</v>
      </c>
      <c r="W16" s="128">
        <f t="shared" ref="W16:W19" si="29">V16/U16*100</f>
        <v>9.8461538461538467</v>
      </c>
      <c r="X16" s="21">
        <v>247</v>
      </c>
      <c r="Y16" s="21">
        <v>37</v>
      </c>
      <c r="Z16" s="125">
        <f>Y16/X16*100</f>
        <v>14.979757085020243</v>
      </c>
      <c r="AA16" s="15"/>
      <c r="AB16" s="58"/>
      <c r="AC16" s="110" t="e">
        <f>AB16/AA16*100</f>
        <v>#DIV/0!</v>
      </c>
      <c r="AD16" s="57">
        <v>210</v>
      </c>
      <c r="AE16" s="57"/>
      <c r="AF16" s="38">
        <f t="shared" si="16"/>
        <v>0</v>
      </c>
      <c r="AG16" s="58">
        <v>210</v>
      </c>
      <c r="AH16" s="58"/>
      <c r="AI16" s="58"/>
      <c r="AJ16" s="58">
        <v>210</v>
      </c>
      <c r="AK16" s="58"/>
      <c r="AL16" s="58">
        <f>AK16/AJ16*100</f>
        <v>0</v>
      </c>
      <c r="AM16" s="58">
        <v>217</v>
      </c>
      <c r="AN16" s="58"/>
      <c r="AO16" s="58">
        <f>AN16/AM16*100</f>
        <v>0</v>
      </c>
      <c r="AP16" s="58">
        <v>217</v>
      </c>
      <c r="AQ16" s="58"/>
      <c r="AR16" s="132">
        <f t="shared" si="7"/>
        <v>0</v>
      </c>
      <c r="AS16" s="132">
        <v>272</v>
      </c>
      <c r="AT16" s="132">
        <v>7</v>
      </c>
      <c r="AU16" s="136">
        <f t="shared" si="19"/>
        <v>2.5735294117647056</v>
      </c>
      <c r="AV16" s="132">
        <v>313</v>
      </c>
      <c r="AW16" s="132"/>
      <c r="AX16" s="132">
        <f t="shared" si="8"/>
        <v>0</v>
      </c>
      <c r="AY16" s="132"/>
      <c r="AZ16" s="132"/>
      <c r="BA16" s="132"/>
      <c r="BB16" s="142">
        <f t="shared" si="9"/>
        <v>2971</v>
      </c>
      <c r="BC16" s="133">
        <f t="shared" si="10"/>
        <v>106</v>
      </c>
      <c r="BD16" s="49">
        <f t="shared" si="11"/>
        <v>3.5678222820599128</v>
      </c>
      <c r="BE16" s="80">
        <f t="shared" si="20"/>
        <v>3664</v>
      </c>
      <c r="BF16" s="79">
        <f t="shared" si="12"/>
        <v>148</v>
      </c>
      <c r="BG16" s="81">
        <f t="shared" si="13"/>
        <v>4.0393013100436681</v>
      </c>
    </row>
    <row r="17" spans="1:59" ht="18.75" x14ac:dyDescent="0.3">
      <c r="A17" s="199"/>
      <c r="B17" s="93" t="s">
        <v>48</v>
      </c>
      <c r="C17" s="57">
        <v>1215</v>
      </c>
      <c r="D17" s="15">
        <v>66</v>
      </c>
      <c r="E17" s="38">
        <f t="shared" si="14"/>
        <v>5.4320987654320989</v>
      </c>
      <c r="F17" s="21"/>
      <c r="G17" s="21"/>
      <c r="H17" s="21"/>
      <c r="I17" s="21"/>
      <c r="J17" s="21"/>
      <c r="K17" s="10"/>
      <c r="L17" s="14">
        <f t="shared" si="0"/>
        <v>1215</v>
      </c>
      <c r="M17" s="15">
        <f t="shared" si="1"/>
        <v>66</v>
      </c>
      <c r="N17" s="63">
        <f t="shared" si="2"/>
        <v>5.4320987654320989</v>
      </c>
      <c r="O17" s="57">
        <v>987</v>
      </c>
      <c r="P17" s="15">
        <v>35</v>
      </c>
      <c r="Q17" s="38">
        <f t="shared" si="3"/>
        <v>3.5460992907801421</v>
      </c>
      <c r="R17" s="21">
        <v>831</v>
      </c>
      <c r="S17" s="21">
        <v>15</v>
      </c>
      <c r="T17" s="124">
        <f t="shared" si="28"/>
        <v>1.8050541516245486</v>
      </c>
      <c r="U17" s="21">
        <v>816</v>
      </c>
      <c r="V17" s="21">
        <v>74</v>
      </c>
      <c r="W17" s="128">
        <f>V17/U17*100</f>
        <v>9.0686274509803919</v>
      </c>
      <c r="X17" s="21">
        <v>664</v>
      </c>
      <c r="Y17" s="21">
        <v>75</v>
      </c>
      <c r="Z17" s="125">
        <f t="shared" ref="Z17:Z19" si="30">Y17/X17*100</f>
        <v>11.295180722891567</v>
      </c>
      <c r="AA17" s="15"/>
      <c r="AB17" s="58"/>
      <c r="AC17" s="110" t="e">
        <f t="shared" ref="AC17:AC19" si="31">AB17/AA17*100</f>
        <v>#DIV/0!</v>
      </c>
      <c r="AD17" s="57">
        <v>709</v>
      </c>
      <c r="AE17" s="57">
        <v>20</v>
      </c>
      <c r="AF17" s="38">
        <f t="shared" si="16"/>
        <v>2.8208744710860367</v>
      </c>
      <c r="AG17" s="58">
        <v>689</v>
      </c>
      <c r="AH17" s="58"/>
      <c r="AI17" s="58"/>
      <c r="AJ17" s="58">
        <v>709</v>
      </c>
      <c r="AK17" s="58"/>
      <c r="AL17" s="58">
        <f t="shared" ref="AL17:AL19" si="32">AK17/AJ17*100</f>
        <v>0</v>
      </c>
      <c r="AM17" s="58">
        <v>722</v>
      </c>
      <c r="AN17" s="58"/>
      <c r="AO17" s="58">
        <f t="shared" ref="AO17:AO19" si="33">AN17/AM17*100</f>
        <v>0</v>
      </c>
      <c r="AP17" s="58">
        <v>722</v>
      </c>
      <c r="AQ17" s="58"/>
      <c r="AR17" s="132">
        <f t="shared" si="7"/>
        <v>0</v>
      </c>
      <c r="AS17" s="132">
        <v>803</v>
      </c>
      <c r="AT17" s="132">
        <v>11</v>
      </c>
      <c r="AU17" s="136">
        <f t="shared" si="19"/>
        <v>1.3698630136986301</v>
      </c>
      <c r="AV17" s="132">
        <v>862</v>
      </c>
      <c r="AW17" s="132"/>
      <c r="AX17" s="132">
        <f t="shared" si="8"/>
        <v>0</v>
      </c>
      <c r="AY17" s="132"/>
      <c r="AZ17" s="132"/>
      <c r="BA17" s="132"/>
      <c r="BB17" s="142">
        <f t="shared" si="9"/>
        <v>8514</v>
      </c>
      <c r="BC17" s="133">
        <f t="shared" si="10"/>
        <v>230</v>
      </c>
      <c r="BD17" s="49">
        <f t="shared" si="11"/>
        <v>2.7014329339910734</v>
      </c>
      <c r="BE17" s="80">
        <f t="shared" si="20"/>
        <v>9729</v>
      </c>
      <c r="BF17" s="79">
        <f t="shared" si="12"/>
        <v>296</v>
      </c>
      <c r="BG17" s="81">
        <f t="shared" si="13"/>
        <v>3.0424504060026725</v>
      </c>
    </row>
    <row r="18" spans="1:59" ht="18.75" x14ac:dyDescent="0.3">
      <c r="A18" s="199"/>
      <c r="B18" s="93" t="s">
        <v>49</v>
      </c>
      <c r="C18" s="57">
        <v>2259</v>
      </c>
      <c r="D18" s="15">
        <v>236</v>
      </c>
      <c r="E18" s="38">
        <f t="shared" si="14"/>
        <v>10.447100486941125</v>
      </c>
      <c r="F18" s="21"/>
      <c r="G18" s="21"/>
      <c r="H18" s="21"/>
      <c r="I18" s="21"/>
      <c r="J18" s="21"/>
      <c r="K18" s="10"/>
      <c r="L18" s="14">
        <f t="shared" si="0"/>
        <v>2259</v>
      </c>
      <c r="M18" s="15">
        <f t="shared" si="1"/>
        <v>236</v>
      </c>
      <c r="N18" s="63">
        <f t="shared" si="2"/>
        <v>10.447100486941125</v>
      </c>
      <c r="O18" s="57">
        <v>1919</v>
      </c>
      <c r="P18" s="15">
        <v>50</v>
      </c>
      <c r="Q18" s="38">
        <f t="shared" si="3"/>
        <v>2.6055237102657633</v>
      </c>
      <c r="R18" s="21">
        <v>1465</v>
      </c>
      <c r="S18" s="21">
        <v>85</v>
      </c>
      <c r="T18" s="124">
        <f t="shared" si="28"/>
        <v>5.802047781569966</v>
      </c>
      <c r="U18" s="21">
        <v>1430</v>
      </c>
      <c r="V18" s="21">
        <v>69</v>
      </c>
      <c r="W18" s="128">
        <f t="shared" si="29"/>
        <v>4.825174825174825</v>
      </c>
      <c r="X18" s="21">
        <v>1248</v>
      </c>
      <c r="Y18" s="21">
        <v>106</v>
      </c>
      <c r="Z18" s="125">
        <f t="shared" si="30"/>
        <v>8.4935897435897445</v>
      </c>
      <c r="AA18" s="15"/>
      <c r="AB18" s="58"/>
      <c r="AC18" s="110" t="e">
        <f t="shared" si="31"/>
        <v>#DIV/0!</v>
      </c>
      <c r="AD18" s="57">
        <v>1202</v>
      </c>
      <c r="AE18" s="57">
        <v>40</v>
      </c>
      <c r="AF18" s="38">
        <f t="shared" si="16"/>
        <v>3.3277870216306153</v>
      </c>
      <c r="AG18" s="58">
        <v>1162</v>
      </c>
      <c r="AH18" s="58">
        <v>12</v>
      </c>
      <c r="AI18" s="38">
        <f>AH18/AG18*100</f>
        <v>1.0327022375215147</v>
      </c>
      <c r="AJ18" s="58">
        <v>1190</v>
      </c>
      <c r="AK18" s="58"/>
      <c r="AL18" s="58">
        <f t="shared" si="32"/>
        <v>0</v>
      </c>
      <c r="AM18" s="58">
        <v>1220</v>
      </c>
      <c r="AN18" s="58"/>
      <c r="AO18" s="58">
        <f t="shared" si="33"/>
        <v>0</v>
      </c>
      <c r="AP18" s="58">
        <v>1220</v>
      </c>
      <c r="AQ18" s="58"/>
      <c r="AR18" s="132">
        <f t="shared" si="7"/>
        <v>0</v>
      </c>
      <c r="AS18" s="132">
        <v>1312</v>
      </c>
      <c r="AT18" s="132">
        <v>43</v>
      </c>
      <c r="AU18" s="136">
        <f t="shared" si="19"/>
        <v>3.2774390243902438</v>
      </c>
      <c r="AV18" s="132">
        <v>1345</v>
      </c>
      <c r="AW18" s="132"/>
      <c r="AX18" s="132">
        <f t="shared" si="8"/>
        <v>0</v>
      </c>
      <c r="AY18" s="132"/>
      <c r="AZ18" s="132"/>
      <c r="BA18" s="132"/>
      <c r="BB18" s="142">
        <f t="shared" si="9"/>
        <v>14713</v>
      </c>
      <c r="BC18" s="133">
        <f t="shared" si="10"/>
        <v>405</v>
      </c>
      <c r="BD18" s="49">
        <f t="shared" si="11"/>
        <v>2.7526677088289269</v>
      </c>
      <c r="BE18" s="80">
        <f t="shared" si="20"/>
        <v>16972</v>
      </c>
      <c r="BF18" s="79">
        <f t="shared" si="12"/>
        <v>641</v>
      </c>
      <c r="BG18" s="81">
        <f t="shared" si="13"/>
        <v>3.7768088616544895</v>
      </c>
    </row>
    <row r="19" spans="1:59" ht="18.75" x14ac:dyDescent="0.3">
      <c r="A19" s="199"/>
      <c r="B19" s="93" t="s">
        <v>50</v>
      </c>
      <c r="C19" s="57">
        <v>1834</v>
      </c>
      <c r="D19" s="15">
        <v>1268</v>
      </c>
      <c r="E19" s="38">
        <f t="shared" si="14"/>
        <v>69.13849509269356</v>
      </c>
      <c r="F19" s="21"/>
      <c r="G19" s="21"/>
      <c r="H19" s="21"/>
      <c r="I19" s="21"/>
      <c r="J19" s="21"/>
      <c r="K19" s="10"/>
      <c r="L19" s="14">
        <f t="shared" si="0"/>
        <v>1834</v>
      </c>
      <c r="M19" s="15">
        <f t="shared" si="1"/>
        <v>1268</v>
      </c>
      <c r="N19" s="63">
        <f t="shared" si="2"/>
        <v>69.13849509269356</v>
      </c>
      <c r="O19" s="57">
        <v>1126</v>
      </c>
      <c r="P19" s="15">
        <v>100</v>
      </c>
      <c r="Q19" s="38">
        <f t="shared" si="3"/>
        <v>8.8809946714031973</v>
      </c>
      <c r="R19" s="21">
        <v>1001</v>
      </c>
      <c r="S19" s="21">
        <v>135</v>
      </c>
      <c r="T19" s="124">
        <f t="shared" si="28"/>
        <v>13.486513486513488</v>
      </c>
      <c r="U19" s="21">
        <v>936</v>
      </c>
      <c r="V19" s="21">
        <v>45</v>
      </c>
      <c r="W19" s="128">
        <f t="shared" si="29"/>
        <v>4.8076923076923084</v>
      </c>
      <c r="X19" s="21">
        <v>887</v>
      </c>
      <c r="Y19" s="21">
        <v>151</v>
      </c>
      <c r="Z19" s="125">
        <f t="shared" si="30"/>
        <v>17.023675310033823</v>
      </c>
      <c r="AA19" s="15"/>
      <c r="AB19" s="58"/>
      <c r="AC19" s="110" t="e">
        <f t="shared" si="31"/>
        <v>#DIV/0!</v>
      </c>
      <c r="AD19" s="57">
        <v>791</v>
      </c>
      <c r="AE19" s="57">
        <v>80</v>
      </c>
      <c r="AF19" s="38">
        <f t="shared" si="16"/>
        <v>10.11378002528445</v>
      </c>
      <c r="AG19" s="58">
        <v>876</v>
      </c>
      <c r="AH19" s="58">
        <v>180</v>
      </c>
      <c r="AI19" s="38">
        <f>AH19/AG19*100</f>
        <v>20.547945205479451</v>
      </c>
      <c r="AJ19" s="58">
        <v>776</v>
      </c>
      <c r="AK19" s="58">
        <v>80</v>
      </c>
      <c r="AL19" s="119">
        <f t="shared" si="32"/>
        <v>10.309278350515463</v>
      </c>
      <c r="AM19" s="119">
        <v>768</v>
      </c>
      <c r="AN19" s="119"/>
      <c r="AO19" s="58">
        <f t="shared" si="33"/>
        <v>0</v>
      </c>
      <c r="AP19" s="58">
        <v>768</v>
      </c>
      <c r="AQ19" s="58"/>
      <c r="AR19" s="132">
        <f t="shared" si="7"/>
        <v>0</v>
      </c>
      <c r="AS19" s="132">
        <v>980</v>
      </c>
      <c r="AT19" s="132">
        <v>212</v>
      </c>
      <c r="AU19" s="136">
        <f t="shared" si="19"/>
        <v>21.632653061224492</v>
      </c>
      <c r="AV19" s="132">
        <v>768</v>
      </c>
      <c r="AW19" s="132"/>
      <c r="AX19" s="132">
        <f t="shared" si="8"/>
        <v>0</v>
      </c>
      <c r="AY19" s="132"/>
      <c r="AZ19" s="132"/>
      <c r="BA19" s="132"/>
      <c r="BB19" s="142">
        <f t="shared" si="9"/>
        <v>9677</v>
      </c>
      <c r="BC19" s="133">
        <f t="shared" si="10"/>
        <v>983</v>
      </c>
      <c r="BD19" s="49">
        <f t="shared" si="11"/>
        <v>10.158106851296891</v>
      </c>
      <c r="BE19" s="80">
        <f t="shared" si="20"/>
        <v>11511</v>
      </c>
      <c r="BF19" s="79">
        <f t="shared" si="12"/>
        <v>2251</v>
      </c>
      <c r="BG19" s="81">
        <f t="shared" si="13"/>
        <v>19.555208061853879</v>
      </c>
    </row>
    <row r="20" spans="1:59" ht="18.75" x14ac:dyDescent="0.3">
      <c r="A20" s="199"/>
      <c r="B20" s="92" t="s">
        <v>29</v>
      </c>
      <c r="C20" s="56">
        <f>C21+C22+C23+C24</f>
        <v>771</v>
      </c>
      <c r="D20" s="25">
        <f>D21+D22+D23+D24</f>
        <v>116</v>
      </c>
      <c r="E20" s="26">
        <f t="shared" si="14"/>
        <v>15.045395590142672</v>
      </c>
      <c r="F20" s="25">
        <f>F21+F22+F23+F24</f>
        <v>0</v>
      </c>
      <c r="G20" s="25">
        <f>G21+G22+G23+G24</f>
        <v>0</v>
      </c>
      <c r="H20" s="25"/>
      <c r="I20" s="33"/>
      <c r="J20" s="33"/>
      <c r="K20" s="47"/>
      <c r="L20" s="61">
        <f t="shared" si="0"/>
        <v>771</v>
      </c>
      <c r="M20" s="25">
        <f t="shared" si="1"/>
        <v>116</v>
      </c>
      <c r="N20" s="62">
        <f t="shared" si="2"/>
        <v>15.045395590142672</v>
      </c>
      <c r="O20" s="56">
        <f>O21+O22+O23+O24</f>
        <v>630</v>
      </c>
      <c r="P20" s="25">
        <f>P21+P22+P23+P24</f>
        <v>25</v>
      </c>
      <c r="Q20" s="26">
        <f t="shared" si="3"/>
        <v>3.9682539682539679</v>
      </c>
      <c r="R20" s="33">
        <f>R21+R22+R23+R24</f>
        <v>621</v>
      </c>
      <c r="S20" s="33">
        <f>S21+S22+S23+S24</f>
        <v>16</v>
      </c>
      <c r="T20" s="123">
        <f>S20/R20*100</f>
        <v>2.576489533011272</v>
      </c>
      <c r="U20" s="33">
        <f>U21+U22+U23+U24</f>
        <v>605</v>
      </c>
      <c r="V20" s="33">
        <f>V21+V22+V23+V24</f>
        <v>190</v>
      </c>
      <c r="W20" s="123">
        <f>V20/U20*100</f>
        <v>31.404958677685951</v>
      </c>
      <c r="X20" s="33">
        <f>X21+X22+X23+X24</f>
        <v>425</v>
      </c>
      <c r="Y20" s="33">
        <f>Y21+Y22+Y23+Y24</f>
        <v>0</v>
      </c>
      <c r="Z20" s="123">
        <f>Y20/X20*100</f>
        <v>0</v>
      </c>
      <c r="AA20" s="56">
        <f>AA21+AA22+AA23+AA24</f>
        <v>0</v>
      </c>
      <c r="AB20" s="56">
        <f>AB21+AB22+AB23+AB24</f>
        <v>0</v>
      </c>
      <c r="AC20" s="62" t="e">
        <f>AB20/AA20*100</f>
        <v>#DIV/0!</v>
      </c>
      <c r="AD20" s="56">
        <f>AD21+AD22+AD23+AD24</f>
        <v>300</v>
      </c>
      <c r="AE20" s="56">
        <f>AE21+AE22+AE23+AE24</f>
        <v>0</v>
      </c>
      <c r="AF20" s="26">
        <f t="shared" si="16"/>
        <v>0</v>
      </c>
      <c r="AG20" s="109">
        <f>AG21+AG22+AG23+AG24</f>
        <v>300</v>
      </c>
      <c r="AH20" s="109">
        <f>AH21+AH22+AH23+AH24</f>
        <v>0</v>
      </c>
      <c r="AI20" s="109"/>
      <c r="AJ20" s="109">
        <f>AJ21+AJ22+AJ23+AJ24</f>
        <v>315</v>
      </c>
      <c r="AK20" s="109">
        <f>AK21+AK22+AK23+AK24</f>
        <v>123</v>
      </c>
      <c r="AL20" s="118">
        <f>AK20/AJ20*100</f>
        <v>39.047619047619051</v>
      </c>
      <c r="AM20" s="118">
        <f>AM21+AM22+AM23+AM24</f>
        <v>192</v>
      </c>
      <c r="AN20" s="118">
        <f>AN21+AN22+AN23+AN24</f>
        <v>20</v>
      </c>
      <c r="AO20" s="118">
        <f>AN20/AM20*100</f>
        <v>10.416666666666668</v>
      </c>
      <c r="AP20" s="118">
        <f>AP21+AP22+AP23+AP24</f>
        <v>110</v>
      </c>
      <c r="AQ20" s="118">
        <f>AQ21+AQ22+AQ23+AQ24</f>
        <v>0</v>
      </c>
      <c r="AR20" s="109">
        <f t="shared" si="7"/>
        <v>0</v>
      </c>
      <c r="AS20" s="109">
        <f>AS21+AS22+AS23+AS24</f>
        <v>110</v>
      </c>
      <c r="AT20" s="109">
        <f>AT21+AT22+AT23+AT24</f>
        <v>15</v>
      </c>
      <c r="AU20" s="135">
        <f t="shared" si="19"/>
        <v>13.636363636363635</v>
      </c>
      <c r="AV20" s="109">
        <f>AV21+AV22+AV23+AV24</f>
        <v>95</v>
      </c>
      <c r="AW20" s="109">
        <f>AW21+AW22+AW23+AW24</f>
        <v>0</v>
      </c>
      <c r="AX20" s="109">
        <f t="shared" si="8"/>
        <v>0</v>
      </c>
      <c r="AY20" s="109"/>
      <c r="AZ20" s="109"/>
      <c r="BA20" s="109"/>
      <c r="BB20" s="56">
        <f t="shared" si="9"/>
        <v>3703</v>
      </c>
      <c r="BC20" s="25">
        <f t="shared" si="10"/>
        <v>389</v>
      </c>
      <c r="BD20" s="48">
        <f t="shared" si="11"/>
        <v>10.504995949230354</v>
      </c>
      <c r="BE20" s="61">
        <f t="shared" si="20"/>
        <v>4474</v>
      </c>
      <c r="BF20" s="25">
        <f t="shared" si="12"/>
        <v>505</v>
      </c>
      <c r="BG20" s="62">
        <f t="shared" si="13"/>
        <v>11.287438533750558</v>
      </c>
    </row>
    <row r="21" spans="1:59" ht="18.75" x14ac:dyDescent="0.3">
      <c r="A21" s="199"/>
      <c r="B21" s="93" t="s">
        <v>47</v>
      </c>
      <c r="C21" s="57">
        <v>82</v>
      </c>
      <c r="D21" s="15">
        <v>26</v>
      </c>
      <c r="E21" s="38">
        <f t="shared" si="14"/>
        <v>31.707317073170731</v>
      </c>
      <c r="F21" s="15"/>
      <c r="G21" s="15"/>
      <c r="H21" s="15"/>
      <c r="I21" s="21"/>
      <c r="J21" s="21"/>
      <c r="K21" s="10"/>
      <c r="L21" s="14">
        <f t="shared" si="0"/>
        <v>82</v>
      </c>
      <c r="M21" s="15">
        <f t="shared" si="1"/>
        <v>26</v>
      </c>
      <c r="N21" s="63">
        <f t="shared" si="2"/>
        <v>31.707317073170731</v>
      </c>
      <c r="O21" s="57">
        <v>56</v>
      </c>
      <c r="P21" s="15"/>
      <c r="Q21" s="38">
        <f t="shared" si="3"/>
        <v>0</v>
      </c>
      <c r="R21" s="21">
        <v>56</v>
      </c>
      <c r="S21" s="21"/>
      <c r="T21" s="124">
        <f t="shared" ref="T21:T24" si="34">S21/R21*100</f>
        <v>0</v>
      </c>
      <c r="U21" s="21">
        <v>56</v>
      </c>
      <c r="V21" s="21">
        <v>20</v>
      </c>
      <c r="W21" s="128">
        <f t="shared" ref="W21:W24" si="35">V21/U21*100</f>
        <v>35.714285714285715</v>
      </c>
      <c r="X21" s="21">
        <v>36</v>
      </c>
      <c r="Y21" s="21"/>
      <c r="Z21" s="127">
        <f t="shared" ref="Z21:Z51" si="36">Y21/X21*100</f>
        <v>0</v>
      </c>
      <c r="AA21" s="57"/>
      <c r="AB21" s="58"/>
      <c r="AC21" s="110" t="e">
        <f>AB21/AA21*100</f>
        <v>#DIV/0!</v>
      </c>
      <c r="AD21" s="58">
        <v>35</v>
      </c>
      <c r="AE21" s="58"/>
      <c r="AF21" s="38">
        <f t="shared" si="16"/>
        <v>0</v>
      </c>
      <c r="AG21" s="58">
        <v>35</v>
      </c>
      <c r="AH21" s="58"/>
      <c r="AI21" s="58"/>
      <c r="AJ21" s="58">
        <v>36</v>
      </c>
      <c r="AK21" s="58">
        <v>14</v>
      </c>
      <c r="AL21" s="119">
        <f>AK21/AJ21*100</f>
        <v>38.888888888888893</v>
      </c>
      <c r="AM21" s="119">
        <v>22</v>
      </c>
      <c r="AN21" s="119"/>
      <c r="AO21" s="119">
        <f>AN21/AM21*100</f>
        <v>0</v>
      </c>
      <c r="AP21" s="119">
        <v>15</v>
      </c>
      <c r="AQ21" s="119"/>
      <c r="AR21" s="132">
        <f t="shared" si="7"/>
        <v>0</v>
      </c>
      <c r="AS21" s="132">
        <v>15</v>
      </c>
      <c r="AT21" s="132">
        <v>15</v>
      </c>
      <c r="AU21" s="132">
        <f t="shared" si="19"/>
        <v>100</v>
      </c>
      <c r="AV21" s="132"/>
      <c r="AW21" s="132"/>
      <c r="AX21" s="132" t="e">
        <f t="shared" si="8"/>
        <v>#DIV/0!</v>
      </c>
      <c r="AY21" s="132"/>
      <c r="AZ21" s="132"/>
      <c r="BA21" s="132"/>
      <c r="BB21" s="142">
        <f t="shared" si="9"/>
        <v>362</v>
      </c>
      <c r="BC21" s="133">
        <f t="shared" si="10"/>
        <v>49</v>
      </c>
      <c r="BD21" s="49">
        <f t="shared" si="11"/>
        <v>13.535911602209943</v>
      </c>
      <c r="BE21" s="80">
        <f t="shared" si="20"/>
        <v>444</v>
      </c>
      <c r="BF21" s="79">
        <f t="shared" si="12"/>
        <v>75</v>
      </c>
      <c r="BG21" s="81">
        <f t="shared" si="13"/>
        <v>16.891891891891891</v>
      </c>
    </row>
    <row r="22" spans="1:59" ht="18.75" x14ac:dyDescent="0.3">
      <c r="A22" s="199"/>
      <c r="B22" s="93" t="s">
        <v>48</v>
      </c>
      <c r="C22" s="57">
        <v>184</v>
      </c>
      <c r="D22" s="15">
        <v>48</v>
      </c>
      <c r="E22" s="38">
        <f t="shared" si="14"/>
        <v>26.086956521739129</v>
      </c>
      <c r="F22" s="15"/>
      <c r="G22" s="15"/>
      <c r="H22" s="15"/>
      <c r="I22" s="21"/>
      <c r="J22" s="21"/>
      <c r="K22" s="10"/>
      <c r="L22" s="14">
        <f t="shared" si="0"/>
        <v>184</v>
      </c>
      <c r="M22" s="15">
        <f t="shared" si="1"/>
        <v>48</v>
      </c>
      <c r="N22" s="63">
        <f t="shared" si="2"/>
        <v>26.086956521739129</v>
      </c>
      <c r="O22" s="57">
        <v>176</v>
      </c>
      <c r="P22" s="15"/>
      <c r="Q22" s="38">
        <f t="shared" si="3"/>
        <v>0</v>
      </c>
      <c r="R22" s="21">
        <v>187</v>
      </c>
      <c r="S22" s="21">
        <v>11</v>
      </c>
      <c r="T22" s="124">
        <f t="shared" si="34"/>
        <v>5.8823529411764701</v>
      </c>
      <c r="U22" s="21">
        <v>176</v>
      </c>
      <c r="V22" s="21">
        <v>80</v>
      </c>
      <c r="W22" s="128">
        <f t="shared" si="35"/>
        <v>45.454545454545453</v>
      </c>
      <c r="X22" s="21">
        <v>98</v>
      </c>
      <c r="Y22" s="21"/>
      <c r="Z22" s="127">
        <f t="shared" si="36"/>
        <v>0</v>
      </c>
      <c r="AA22" s="57"/>
      <c r="AB22" s="58"/>
      <c r="AC22" s="110" t="e">
        <f t="shared" ref="AC22:AC24" si="37">AB22/AA22*100</f>
        <v>#DIV/0!</v>
      </c>
      <c r="AD22" s="58">
        <v>41</v>
      </c>
      <c r="AE22" s="58"/>
      <c r="AF22" s="38">
        <f t="shared" si="16"/>
        <v>0</v>
      </c>
      <c r="AG22" s="58">
        <v>41</v>
      </c>
      <c r="AH22" s="58"/>
      <c r="AI22" s="58"/>
      <c r="AJ22" s="58">
        <v>46</v>
      </c>
      <c r="AK22" s="58">
        <v>19</v>
      </c>
      <c r="AL22" s="119">
        <f t="shared" ref="AL22:AL24" si="38">AK22/AJ22*100</f>
        <v>41.304347826086953</v>
      </c>
      <c r="AM22" s="119">
        <v>27</v>
      </c>
      <c r="AN22" s="119">
        <v>20</v>
      </c>
      <c r="AO22" s="119">
        <f t="shared" ref="AO22:AO24" si="39">AN22/AM22*100</f>
        <v>74.074074074074076</v>
      </c>
      <c r="AP22" s="119"/>
      <c r="AQ22" s="119"/>
      <c r="AR22" s="132" t="e">
        <f t="shared" si="7"/>
        <v>#DIV/0!</v>
      </c>
      <c r="AS22" s="132"/>
      <c r="AT22" s="132"/>
      <c r="AU22" s="132" t="e">
        <f t="shared" si="19"/>
        <v>#DIV/0!</v>
      </c>
      <c r="AV22" s="132"/>
      <c r="AW22" s="132"/>
      <c r="AX22" s="132" t="e">
        <f t="shared" si="8"/>
        <v>#DIV/0!</v>
      </c>
      <c r="AY22" s="132"/>
      <c r="AZ22" s="132"/>
      <c r="BA22" s="132"/>
      <c r="BB22" s="142">
        <f t="shared" si="9"/>
        <v>792</v>
      </c>
      <c r="BC22" s="133">
        <f t="shared" si="10"/>
        <v>130</v>
      </c>
      <c r="BD22" s="49">
        <f t="shared" si="11"/>
        <v>16.414141414141415</v>
      </c>
      <c r="BE22" s="80">
        <f t="shared" si="20"/>
        <v>976</v>
      </c>
      <c r="BF22" s="79">
        <f t="shared" si="12"/>
        <v>178</v>
      </c>
      <c r="BG22" s="81">
        <f t="shared" si="13"/>
        <v>18.237704918032787</v>
      </c>
    </row>
    <row r="23" spans="1:59" ht="18.75" x14ac:dyDescent="0.3">
      <c r="A23" s="199"/>
      <c r="B23" s="93" t="s">
        <v>49</v>
      </c>
      <c r="C23" s="57">
        <v>298</v>
      </c>
      <c r="D23" s="15">
        <v>29</v>
      </c>
      <c r="E23" s="38">
        <f t="shared" si="14"/>
        <v>9.7315436241610733</v>
      </c>
      <c r="F23" s="15"/>
      <c r="G23" s="15"/>
      <c r="H23" s="15"/>
      <c r="I23" s="21"/>
      <c r="J23" s="21"/>
      <c r="K23" s="10"/>
      <c r="L23" s="14">
        <f t="shared" si="0"/>
        <v>298</v>
      </c>
      <c r="M23" s="15">
        <f t="shared" si="1"/>
        <v>29</v>
      </c>
      <c r="N23" s="63">
        <f t="shared" si="2"/>
        <v>9.7315436241610733</v>
      </c>
      <c r="O23" s="57">
        <v>229</v>
      </c>
      <c r="P23" s="15"/>
      <c r="Q23" s="38">
        <f t="shared" si="3"/>
        <v>0</v>
      </c>
      <c r="R23" s="21">
        <v>234</v>
      </c>
      <c r="S23" s="21">
        <v>5</v>
      </c>
      <c r="T23" s="124">
        <f t="shared" si="34"/>
        <v>2.1367521367521367</v>
      </c>
      <c r="U23" s="21">
        <v>229</v>
      </c>
      <c r="V23" s="21">
        <v>40</v>
      </c>
      <c r="W23" s="128">
        <f t="shared" si="35"/>
        <v>17.467248908296941</v>
      </c>
      <c r="X23" s="21">
        <v>192</v>
      </c>
      <c r="Y23" s="21"/>
      <c r="Z23" s="127">
        <f t="shared" si="36"/>
        <v>0</v>
      </c>
      <c r="AA23" s="57"/>
      <c r="AB23" s="58"/>
      <c r="AC23" s="110" t="e">
        <f t="shared" si="37"/>
        <v>#DIV/0!</v>
      </c>
      <c r="AD23" s="58">
        <v>133</v>
      </c>
      <c r="AE23" s="58"/>
      <c r="AF23" s="38">
        <f t="shared" si="16"/>
        <v>0</v>
      </c>
      <c r="AG23" s="58">
        <v>133</v>
      </c>
      <c r="AH23" s="58"/>
      <c r="AI23" s="58"/>
      <c r="AJ23" s="58">
        <v>139</v>
      </c>
      <c r="AK23" s="58">
        <v>47</v>
      </c>
      <c r="AL23" s="119">
        <f t="shared" si="38"/>
        <v>33.812949640287769</v>
      </c>
      <c r="AM23" s="119">
        <v>92</v>
      </c>
      <c r="AN23" s="119"/>
      <c r="AO23" s="119">
        <f t="shared" si="39"/>
        <v>0</v>
      </c>
      <c r="AP23" s="119">
        <v>68</v>
      </c>
      <c r="AQ23" s="119"/>
      <c r="AR23" s="132">
        <f t="shared" si="7"/>
        <v>0</v>
      </c>
      <c r="AS23" s="132">
        <v>68</v>
      </c>
      <c r="AT23" s="132"/>
      <c r="AU23" s="132">
        <f t="shared" si="19"/>
        <v>0</v>
      </c>
      <c r="AV23" s="132">
        <v>68</v>
      </c>
      <c r="AW23" s="132"/>
      <c r="AX23" s="132">
        <f t="shared" si="8"/>
        <v>0</v>
      </c>
      <c r="AY23" s="132"/>
      <c r="AZ23" s="132"/>
      <c r="BA23" s="132"/>
      <c r="BB23" s="142">
        <f t="shared" si="9"/>
        <v>1585</v>
      </c>
      <c r="BC23" s="133">
        <f t="shared" si="10"/>
        <v>92</v>
      </c>
      <c r="BD23" s="49">
        <f t="shared" si="11"/>
        <v>5.8044164037854884</v>
      </c>
      <c r="BE23" s="80">
        <f t="shared" si="20"/>
        <v>1883</v>
      </c>
      <c r="BF23" s="79">
        <f t="shared" si="12"/>
        <v>121</v>
      </c>
      <c r="BG23" s="81">
        <f t="shared" si="13"/>
        <v>6.4259160913436002</v>
      </c>
    </row>
    <row r="24" spans="1:59" ht="18.75" x14ac:dyDescent="0.3">
      <c r="A24" s="199"/>
      <c r="B24" s="93" t="s">
        <v>50</v>
      </c>
      <c r="C24" s="57">
        <v>207</v>
      </c>
      <c r="D24" s="15">
        <v>13</v>
      </c>
      <c r="E24" s="38">
        <f t="shared" si="14"/>
        <v>6.2801932367149762</v>
      </c>
      <c r="F24" s="15"/>
      <c r="G24" s="15"/>
      <c r="H24" s="15"/>
      <c r="I24" s="21"/>
      <c r="J24" s="21"/>
      <c r="K24" s="10"/>
      <c r="L24" s="14">
        <f t="shared" si="0"/>
        <v>207</v>
      </c>
      <c r="M24" s="15">
        <f t="shared" si="1"/>
        <v>13</v>
      </c>
      <c r="N24" s="63">
        <f t="shared" si="2"/>
        <v>6.2801932367149762</v>
      </c>
      <c r="O24" s="57">
        <v>169</v>
      </c>
      <c r="P24" s="15">
        <v>25</v>
      </c>
      <c r="Q24" s="38">
        <f t="shared" si="3"/>
        <v>14.792899408284024</v>
      </c>
      <c r="R24" s="21">
        <v>144</v>
      </c>
      <c r="S24" s="21"/>
      <c r="T24" s="124">
        <f t="shared" si="34"/>
        <v>0</v>
      </c>
      <c r="U24" s="21">
        <v>144</v>
      </c>
      <c r="V24" s="21">
        <v>50</v>
      </c>
      <c r="W24" s="128">
        <f t="shared" si="35"/>
        <v>34.722222222222221</v>
      </c>
      <c r="X24" s="21">
        <v>99</v>
      </c>
      <c r="Y24" s="21"/>
      <c r="Z24" s="127">
        <f t="shared" si="36"/>
        <v>0</v>
      </c>
      <c r="AA24" s="58"/>
      <c r="AB24" s="58"/>
      <c r="AC24" s="110" t="e">
        <f t="shared" si="37"/>
        <v>#DIV/0!</v>
      </c>
      <c r="AD24" s="58">
        <v>91</v>
      </c>
      <c r="AE24" s="58"/>
      <c r="AF24" s="38">
        <f t="shared" si="16"/>
        <v>0</v>
      </c>
      <c r="AG24" s="58">
        <v>91</v>
      </c>
      <c r="AH24" s="58"/>
      <c r="AI24" s="58"/>
      <c r="AJ24" s="58">
        <v>94</v>
      </c>
      <c r="AK24" s="58">
        <v>43</v>
      </c>
      <c r="AL24" s="119">
        <f t="shared" si="38"/>
        <v>45.744680851063826</v>
      </c>
      <c r="AM24" s="119">
        <v>51</v>
      </c>
      <c r="AN24" s="119"/>
      <c r="AO24" s="119">
        <f t="shared" si="39"/>
        <v>0</v>
      </c>
      <c r="AP24" s="119">
        <v>27</v>
      </c>
      <c r="AQ24" s="119"/>
      <c r="AR24" s="132">
        <f t="shared" si="7"/>
        <v>0</v>
      </c>
      <c r="AS24" s="132">
        <v>27</v>
      </c>
      <c r="AT24" s="132"/>
      <c r="AU24" s="132">
        <f t="shared" si="19"/>
        <v>0</v>
      </c>
      <c r="AV24" s="132">
        <v>27</v>
      </c>
      <c r="AW24" s="132"/>
      <c r="AX24" s="132">
        <f t="shared" si="8"/>
        <v>0</v>
      </c>
      <c r="AY24" s="132"/>
      <c r="AZ24" s="132"/>
      <c r="BA24" s="132"/>
      <c r="BB24" s="142">
        <f t="shared" si="9"/>
        <v>964</v>
      </c>
      <c r="BC24" s="133">
        <f t="shared" si="10"/>
        <v>118</v>
      </c>
      <c r="BD24" s="49">
        <f t="shared" si="11"/>
        <v>12.240663900414937</v>
      </c>
      <c r="BE24" s="80">
        <f t="shared" si="20"/>
        <v>1171</v>
      </c>
      <c r="BF24" s="79">
        <f t="shared" si="12"/>
        <v>131</v>
      </c>
      <c r="BG24" s="81">
        <f t="shared" si="13"/>
        <v>11.187019641332196</v>
      </c>
    </row>
    <row r="25" spans="1:59" ht="18.75" x14ac:dyDescent="0.3">
      <c r="A25" s="199"/>
      <c r="B25" s="92" t="s">
        <v>30</v>
      </c>
      <c r="C25" s="56">
        <f>C26+C27+C28+C29</f>
        <v>2693</v>
      </c>
      <c r="D25" s="25">
        <f>D26+D27+D28+D29</f>
        <v>2508</v>
      </c>
      <c r="E25" s="26">
        <f t="shared" si="14"/>
        <v>93.130337913108065</v>
      </c>
      <c r="F25" s="25">
        <f>F26+F27+F28+F29</f>
        <v>176</v>
      </c>
      <c r="G25" s="25">
        <f>G26+G27+G28+G29</f>
        <v>26</v>
      </c>
      <c r="H25" s="26">
        <f>G25/F25*100</f>
        <v>14.772727272727273</v>
      </c>
      <c r="I25" s="25">
        <f>I26+I27+I28+I29</f>
        <v>0</v>
      </c>
      <c r="J25" s="25">
        <f>J26+J27+J28+J29</f>
        <v>0</v>
      </c>
      <c r="K25" s="47"/>
      <c r="L25" s="61">
        <f t="shared" si="0"/>
        <v>2869</v>
      </c>
      <c r="M25" s="25">
        <f t="shared" si="1"/>
        <v>2534</v>
      </c>
      <c r="N25" s="62">
        <f t="shared" si="2"/>
        <v>88.32345765074939</v>
      </c>
      <c r="O25" s="56">
        <f>O26+O27+O28+O29</f>
        <v>185</v>
      </c>
      <c r="P25" s="25">
        <f>P26+P27+P28+P29</f>
        <v>60</v>
      </c>
      <c r="Q25" s="26">
        <f t="shared" si="3"/>
        <v>32.432432432432435</v>
      </c>
      <c r="R25" s="33">
        <f>R26+R27+R28+R29</f>
        <v>340</v>
      </c>
      <c r="S25" s="33">
        <f>S26+S27+S28+S29</f>
        <v>240</v>
      </c>
      <c r="T25" s="123">
        <f>S25/R25*100</f>
        <v>70.588235294117652</v>
      </c>
      <c r="U25" s="33">
        <f>U26+U27+U28+U29</f>
        <v>100</v>
      </c>
      <c r="V25" s="33">
        <f>V26+V27+V28+V29</f>
        <v>0</v>
      </c>
      <c r="W25" s="123">
        <f>V25/U25*100</f>
        <v>0</v>
      </c>
      <c r="X25" s="33">
        <f>X26+X27+X28+X29</f>
        <v>245</v>
      </c>
      <c r="Y25" s="33">
        <f>Y26+Y27+Y28+Y29</f>
        <v>105</v>
      </c>
      <c r="Z25" s="123">
        <f t="shared" si="36"/>
        <v>42.857142857142854</v>
      </c>
      <c r="AA25" s="56">
        <f>AA26+AA27+AA28+AA29</f>
        <v>0</v>
      </c>
      <c r="AB25" s="56">
        <f>AB26+AB27+AB28+AB29</f>
        <v>0</v>
      </c>
      <c r="AC25" s="62" t="e">
        <f>AB25/AA25*100</f>
        <v>#DIV/0!</v>
      </c>
      <c r="AD25" s="56">
        <f>AD26+AD27+AD28+AD29</f>
        <v>100</v>
      </c>
      <c r="AE25" s="56">
        <f>AE26+AE27+AE28+AE29</f>
        <v>0</v>
      </c>
      <c r="AF25" s="26">
        <f t="shared" si="16"/>
        <v>0</v>
      </c>
      <c r="AG25" s="56">
        <f>AG26+AG27+AG28+AG29</f>
        <v>100</v>
      </c>
      <c r="AH25" s="56">
        <f>AH26+AH27+AH28+AH29</f>
        <v>0</v>
      </c>
      <c r="AI25" s="26">
        <f>AH25/AG25*100</f>
        <v>0</v>
      </c>
      <c r="AJ25" s="56">
        <f>AJ26+AJ27+AJ28+AJ29</f>
        <v>100</v>
      </c>
      <c r="AK25" s="56">
        <f>AK26+AK27+AK28+AK29</f>
        <v>60</v>
      </c>
      <c r="AL25" s="118">
        <f>AK25/AJ25*100</f>
        <v>60</v>
      </c>
      <c r="AM25" s="118">
        <f>AM26+AM27+AM28+AM29</f>
        <v>228</v>
      </c>
      <c r="AN25" s="118">
        <f>AN26+AN27+AN28+AN29</f>
        <v>168</v>
      </c>
      <c r="AO25" s="118">
        <f>AN25/AM25*100</f>
        <v>73.68421052631578</v>
      </c>
      <c r="AP25" s="118">
        <f>AP26+AP27+AP28+AP29</f>
        <v>82</v>
      </c>
      <c r="AQ25" s="118">
        <f>AQ26+AQ27+AQ28+AQ29</f>
        <v>22</v>
      </c>
      <c r="AR25" s="135">
        <f t="shared" si="7"/>
        <v>26.829268292682929</v>
      </c>
      <c r="AS25" s="135">
        <f>AS26+AS27+AS28+AS29</f>
        <v>70</v>
      </c>
      <c r="AT25" s="135">
        <f>AT26+AT27+AT28+AT29</f>
        <v>30</v>
      </c>
      <c r="AU25" s="135">
        <f t="shared" si="19"/>
        <v>42.857142857142854</v>
      </c>
      <c r="AV25" s="109">
        <f>AV26+AV27+AV28+AV29</f>
        <v>40</v>
      </c>
      <c r="AW25" s="109">
        <f>AW26+AW27+AW28+AW29</f>
        <v>0</v>
      </c>
      <c r="AX25" s="109">
        <f t="shared" si="8"/>
        <v>0</v>
      </c>
      <c r="AY25" s="109"/>
      <c r="AZ25" s="109"/>
      <c r="BA25" s="109"/>
      <c r="BB25" s="56">
        <f t="shared" si="9"/>
        <v>1590</v>
      </c>
      <c r="BC25" s="25">
        <f t="shared" si="10"/>
        <v>685</v>
      </c>
      <c r="BD25" s="48">
        <f t="shared" si="11"/>
        <v>43.081761006289312</v>
      </c>
      <c r="BE25" s="61">
        <f t="shared" si="20"/>
        <v>4459</v>
      </c>
      <c r="BF25" s="25">
        <f t="shared" si="12"/>
        <v>3219</v>
      </c>
      <c r="BG25" s="62">
        <f t="shared" si="13"/>
        <v>72.191074231890568</v>
      </c>
    </row>
    <row r="26" spans="1:59" ht="18.75" x14ac:dyDescent="0.3">
      <c r="A26" s="199"/>
      <c r="B26" s="93" t="s">
        <v>47</v>
      </c>
      <c r="C26" s="57">
        <v>54</v>
      </c>
      <c r="D26" s="15">
        <v>54</v>
      </c>
      <c r="E26" s="38">
        <f t="shared" si="14"/>
        <v>100</v>
      </c>
      <c r="F26" s="15">
        <v>56</v>
      </c>
      <c r="G26" s="15">
        <v>16</v>
      </c>
      <c r="H26" s="15">
        <f>G26/F26*100</f>
        <v>28.571428571428569</v>
      </c>
      <c r="I26" s="15"/>
      <c r="J26" s="21"/>
      <c r="K26" s="10"/>
      <c r="L26" s="14">
        <f t="shared" si="0"/>
        <v>110</v>
      </c>
      <c r="M26" s="15">
        <f t="shared" si="1"/>
        <v>70</v>
      </c>
      <c r="N26" s="63">
        <f t="shared" si="2"/>
        <v>63.636363636363633</v>
      </c>
      <c r="O26" s="57"/>
      <c r="P26" s="15"/>
      <c r="Q26" s="38" t="e">
        <f t="shared" si="3"/>
        <v>#DIV/0!</v>
      </c>
      <c r="R26" s="21"/>
      <c r="S26" s="21"/>
      <c r="T26" s="124" t="e">
        <f t="shared" ref="T26:T29" si="40">S26/R26*100</f>
        <v>#DIV/0!</v>
      </c>
      <c r="U26" s="21"/>
      <c r="V26" s="21"/>
      <c r="W26" s="128" t="e">
        <f t="shared" ref="W26:W29" si="41">V26/U26*100</f>
        <v>#DIV/0!</v>
      </c>
      <c r="X26" s="21"/>
      <c r="Y26" s="21"/>
      <c r="Z26" s="125" t="e">
        <f t="shared" si="36"/>
        <v>#DIV/0!</v>
      </c>
      <c r="AA26" s="58"/>
      <c r="AB26" s="58"/>
      <c r="AC26" s="110" t="e">
        <f>AB26/AA26*100</f>
        <v>#DIV/0!</v>
      </c>
      <c r="AD26" s="58"/>
      <c r="AE26" s="58"/>
      <c r="AF26" s="38" t="e">
        <f t="shared" si="16"/>
        <v>#DIV/0!</v>
      </c>
      <c r="AG26" s="57"/>
      <c r="AH26" s="57"/>
      <c r="AI26" s="38" t="e">
        <f>AH26/AG26*100</f>
        <v>#DIV/0!</v>
      </c>
      <c r="AJ26" s="57"/>
      <c r="AK26" s="57"/>
      <c r="AL26" s="119" t="e">
        <f>AK26/AJ26*100</f>
        <v>#DIV/0!</v>
      </c>
      <c r="AM26" s="119"/>
      <c r="AN26" s="119"/>
      <c r="AO26" s="119" t="e">
        <f>AN26/AM26*100</f>
        <v>#DIV/0!</v>
      </c>
      <c r="AP26" s="119"/>
      <c r="AQ26" s="119"/>
      <c r="AR26" s="132" t="e">
        <f t="shared" si="7"/>
        <v>#DIV/0!</v>
      </c>
      <c r="AS26" s="132"/>
      <c r="AT26" s="132"/>
      <c r="AU26" s="132" t="e">
        <f t="shared" si="19"/>
        <v>#DIV/0!</v>
      </c>
      <c r="AV26" s="132"/>
      <c r="AW26" s="132"/>
      <c r="AX26" s="132" t="e">
        <f t="shared" si="8"/>
        <v>#DIV/0!</v>
      </c>
      <c r="AY26" s="132"/>
      <c r="AZ26" s="132"/>
      <c r="BA26" s="132"/>
      <c r="BB26" s="142">
        <f t="shared" si="9"/>
        <v>0</v>
      </c>
      <c r="BC26" s="133">
        <f t="shared" si="10"/>
        <v>0</v>
      </c>
      <c r="BD26" s="49" t="e">
        <f t="shared" si="11"/>
        <v>#DIV/0!</v>
      </c>
      <c r="BE26" s="80">
        <f t="shared" si="20"/>
        <v>110</v>
      </c>
      <c r="BF26" s="79">
        <f t="shared" si="12"/>
        <v>70</v>
      </c>
      <c r="BG26" s="81">
        <f t="shared" si="13"/>
        <v>63.636363636363633</v>
      </c>
    </row>
    <row r="27" spans="1:59" ht="18.75" x14ac:dyDescent="0.3">
      <c r="A27" s="199"/>
      <c r="B27" s="93" t="s">
        <v>48</v>
      </c>
      <c r="C27" s="57">
        <v>304</v>
      </c>
      <c r="D27" s="15">
        <v>253</v>
      </c>
      <c r="E27" s="38">
        <f t="shared" si="14"/>
        <v>83.223684210526315</v>
      </c>
      <c r="F27" s="15">
        <v>120</v>
      </c>
      <c r="G27" s="15">
        <v>10</v>
      </c>
      <c r="H27" s="15">
        <f>G27/F27*100</f>
        <v>8.3333333333333321</v>
      </c>
      <c r="I27" s="21"/>
      <c r="J27" s="21"/>
      <c r="K27" s="10"/>
      <c r="L27" s="14">
        <f t="shared" si="0"/>
        <v>424</v>
      </c>
      <c r="M27" s="15">
        <f t="shared" si="1"/>
        <v>263</v>
      </c>
      <c r="N27" s="63">
        <f t="shared" si="2"/>
        <v>62.028301886792448</v>
      </c>
      <c r="O27" s="57">
        <v>51</v>
      </c>
      <c r="P27" s="15">
        <v>1</v>
      </c>
      <c r="Q27" s="38">
        <f t="shared" si="3"/>
        <v>1.9607843137254901</v>
      </c>
      <c r="R27" s="21">
        <v>75</v>
      </c>
      <c r="S27" s="21">
        <v>30</v>
      </c>
      <c r="T27" s="124">
        <f t="shared" si="40"/>
        <v>40</v>
      </c>
      <c r="U27" s="21">
        <v>45</v>
      </c>
      <c r="V27" s="21"/>
      <c r="W27" s="128">
        <f t="shared" si="41"/>
        <v>0</v>
      </c>
      <c r="X27" s="21">
        <v>45</v>
      </c>
      <c r="Y27" s="21"/>
      <c r="Z27" s="125">
        <f t="shared" si="36"/>
        <v>0</v>
      </c>
      <c r="AA27" s="58"/>
      <c r="AB27" s="58"/>
      <c r="AC27" s="110" t="e">
        <f t="shared" ref="AC27:AC29" si="42">AB27/AA27*100</f>
        <v>#DIV/0!</v>
      </c>
      <c r="AD27" s="58">
        <v>10</v>
      </c>
      <c r="AE27" s="58"/>
      <c r="AF27" s="38">
        <f t="shared" si="16"/>
        <v>0</v>
      </c>
      <c r="AG27" s="57">
        <v>10</v>
      </c>
      <c r="AH27" s="57"/>
      <c r="AI27" s="38">
        <f>AH27/AG27*100</f>
        <v>0</v>
      </c>
      <c r="AJ27" s="57">
        <v>10</v>
      </c>
      <c r="AK27" s="57">
        <v>10</v>
      </c>
      <c r="AL27" s="119">
        <f t="shared" ref="AL27:AL29" si="43">AK27/AJ27*100</f>
        <v>100</v>
      </c>
      <c r="AM27" s="119">
        <v>48</v>
      </c>
      <c r="AN27" s="119">
        <v>48</v>
      </c>
      <c r="AO27" s="119">
        <f t="shared" ref="AO27:AO29" si="44">AN27/AM27*100</f>
        <v>100</v>
      </c>
      <c r="AP27" s="119">
        <v>2</v>
      </c>
      <c r="AQ27" s="119">
        <v>2</v>
      </c>
      <c r="AR27" s="132">
        <f t="shared" si="7"/>
        <v>100</v>
      </c>
      <c r="AS27" s="132"/>
      <c r="AT27" s="132"/>
      <c r="AU27" s="132" t="e">
        <f t="shared" si="19"/>
        <v>#DIV/0!</v>
      </c>
      <c r="AV27" s="132"/>
      <c r="AW27" s="132"/>
      <c r="AX27" s="132" t="e">
        <f t="shared" si="8"/>
        <v>#DIV/0!</v>
      </c>
      <c r="AY27" s="132"/>
      <c r="AZ27" s="132"/>
      <c r="BA27" s="132"/>
      <c r="BB27" s="142">
        <f t="shared" si="9"/>
        <v>296</v>
      </c>
      <c r="BC27" s="133">
        <f t="shared" si="10"/>
        <v>91</v>
      </c>
      <c r="BD27" s="49">
        <f t="shared" si="11"/>
        <v>30.743243243243246</v>
      </c>
      <c r="BE27" s="80">
        <f t="shared" si="20"/>
        <v>720</v>
      </c>
      <c r="BF27" s="79">
        <f t="shared" si="12"/>
        <v>354</v>
      </c>
      <c r="BG27" s="81">
        <f t="shared" si="13"/>
        <v>49.166666666666664</v>
      </c>
    </row>
    <row r="28" spans="1:59" ht="18.75" x14ac:dyDescent="0.3">
      <c r="A28" s="199"/>
      <c r="B28" s="93" t="s">
        <v>49</v>
      </c>
      <c r="C28" s="57">
        <v>1255</v>
      </c>
      <c r="D28" s="15">
        <v>1140</v>
      </c>
      <c r="E28" s="38">
        <f t="shared" si="14"/>
        <v>90.836653386454174</v>
      </c>
      <c r="F28" s="15"/>
      <c r="G28" s="15"/>
      <c r="H28" s="38"/>
      <c r="I28" s="21"/>
      <c r="J28" s="21"/>
      <c r="K28" s="10"/>
      <c r="L28" s="14">
        <f t="shared" si="0"/>
        <v>1255</v>
      </c>
      <c r="M28" s="15">
        <f t="shared" si="1"/>
        <v>1140</v>
      </c>
      <c r="N28" s="63">
        <f t="shared" si="2"/>
        <v>90.836653386454174</v>
      </c>
      <c r="O28" s="57">
        <v>115</v>
      </c>
      <c r="P28" s="15">
        <v>52</v>
      </c>
      <c r="Q28" s="38">
        <f t="shared" si="3"/>
        <v>45.217391304347828</v>
      </c>
      <c r="R28" s="21">
        <v>160</v>
      </c>
      <c r="S28" s="21">
        <v>105</v>
      </c>
      <c r="T28" s="124">
        <f t="shared" si="40"/>
        <v>65.625</v>
      </c>
      <c r="U28" s="21">
        <v>55</v>
      </c>
      <c r="V28" s="21"/>
      <c r="W28" s="128">
        <f t="shared" si="41"/>
        <v>0</v>
      </c>
      <c r="X28" s="21">
        <v>107</v>
      </c>
      <c r="Y28" s="21">
        <v>52</v>
      </c>
      <c r="Z28" s="125">
        <f t="shared" si="36"/>
        <v>48.598130841121495</v>
      </c>
      <c r="AA28" s="15"/>
      <c r="AB28" s="58"/>
      <c r="AC28" s="110" t="e">
        <f t="shared" si="42"/>
        <v>#DIV/0!</v>
      </c>
      <c r="AD28" s="58">
        <v>20</v>
      </c>
      <c r="AE28" s="58"/>
      <c r="AF28" s="38">
        <f t="shared" si="16"/>
        <v>0</v>
      </c>
      <c r="AG28" s="57">
        <v>20</v>
      </c>
      <c r="AH28" s="57"/>
      <c r="AI28" s="38">
        <f t="shared" ref="AI28:AI29" si="45">AH28/AG28*100</f>
        <v>0</v>
      </c>
      <c r="AJ28" s="57">
        <v>20</v>
      </c>
      <c r="AK28" s="119">
        <v>20</v>
      </c>
      <c r="AL28" s="119">
        <f t="shared" si="43"/>
        <v>100</v>
      </c>
      <c r="AM28" s="119">
        <v>65</v>
      </c>
      <c r="AN28" s="119">
        <v>56</v>
      </c>
      <c r="AO28" s="119">
        <f t="shared" si="44"/>
        <v>86.15384615384616</v>
      </c>
      <c r="AP28" s="119">
        <v>25</v>
      </c>
      <c r="AQ28" s="119">
        <v>16</v>
      </c>
      <c r="AR28" s="132">
        <f t="shared" si="7"/>
        <v>64</v>
      </c>
      <c r="AS28" s="132">
        <v>9</v>
      </c>
      <c r="AT28" s="132">
        <v>9</v>
      </c>
      <c r="AU28" s="132">
        <f t="shared" si="19"/>
        <v>100</v>
      </c>
      <c r="AV28" s="132"/>
      <c r="AW28" s="132"/>
      <c r="AX28" s="132" t="e">
        <f t="shared" si="8"/>
        <v>#DIV/0!</v>
      </c>
      <c r="AY28" s="132"/>
      <c r="AZ28" s="132"/>
      <c r="BA28" s="132"/>
      <c r="BB28" s="142">
        <f t="shared" si="9"/>
        <v>596</v>
      </c>
      <c r="BC28" s="133">
        <f t="shared" si="10"/>
        <v>310</v>
      </c>
      <c r="BD28" s="49">
        <f t="shared" si="11"/>
        <v>52.013422818791945</v>
      </c>
      <c r="BE28" s="80">
        <f t="shared" si="20"/>
        <v>1851</v>
      </c>
      <c r="BF28" s="79">
        <f t="shared" si="12"/>
        <v>1450</v>
      </c>
      <c r="BG28" s="81">
        <f t="shared" si="13"/>
        <v>78.336034575904918</v>
      </c>
    </row>
    <row r="29" spans="1:59" ht="18.75" x14ac:dyDescent="0.3">
      <c r="A29" s="199"/>
      <c r="B29" s="93" t="s">
        <v>50</v>
      </c>
      <c r="C29" s="57">
        <v>1080</v>
      </c>
      <c r="D29" s="15">
        <v>1061</v>
      </c>
      <c r="E29" s="38">
        <f t="shared" si="14"/>
        <v>98.240740740740733</v>
      </c>
      <c r="F29" s="15"/>
      <c r="G29" s="15"/>
      <c r="H29" s="38"/>
      <c r="I29" s="21"/>
      <c r="J29" s="21"/>
      <c r="K29" s="10"/>
      <c r="L29" s="14">
        <f t="shared" si="0"/>
        <v>1080</v>
      </c>
      <c r="M29" s="15">
        <f t="shared" si="1"/>
        <v>1061</v>
      </c>
      <c r="N29" s="63">
        <f t="shared" si="2"/>
        <v>98.240740740740733</v>
      </c>
      <c r="O29" s="57">
        <v>19</v>
      </c>
      <c r="P29" s="15">
        <v>7</v>
      </c>
      <c r="Q29" s="38">
        <f t="shared" si="3"/>
        <v>36.84210526315789</v>
      </c>
      <c r="R29" s="21">
        <v>105</v>
      </c>
      <c r="S29" s="21">
        <v>105</v>
      </c>
      <c r="T29" s="124">
        <f t="shared" si="40"/>
        <v>100</v>
      </c>
      <c r="U29" s="21"/>
      <c r="V29" s="21"/>
      <c r="W29" s="128" t="e">
        <f t="shared" si="41"/>
        <v>#DIV/0!</v>
      </c>
      <c r="X29" s="21">
        <v>93</v>
      </c>
      <c r="Y29" s="21">
        <v>53</v>
      </c>
      <c r="Z29" s="125">
        <f t="shared" si="36"/>
        <v>56.98924731182796</v>
      </c>
      <c r="AA29" s="15"/>
      <c r="AB29" s="58"/>
      <c r="AC29" s="110" t="e">
        <f t="shared" si="42"/>
        <v>#DIV/0!</v>
      </c>
      <c r="AD29" s="58">
        <v>70</v>
      </c>
      <c r="AE29" s="58"/>
      <c r="AF29" s="38">
        <f t="shared" si="16"/>
        <v>0</v>
      </c>
      <c r="AG29" s="57">
        <v>70</v>
      </c>
      <c r="AH29" s="57"/>
      <c r="AI29" s="38">
        <f t="shared" si="45"/>
        <v>0</v>
      </c>
      <c r="AJ29" s="57">
        <v>70</v>
      </c>
      <c r="AK29" s="119">
        <v>30</v>
      </c>
      <c r="AL29" s="119">
        <f t="shared" si="43"/>
        <v>42.857142857142854</v>
      </c>
      <c r="AM29" s="119">
        <v>115</v>
      </c>
      <c r="AN29" s="119">
        <v>64</v>
      </c>
      <c r="AO29" s="119">
        <f t="shared" si="44"/>
        <v>55.652173913043477</v>
      </c>
      <c r="AP29" s="119">
        <v>55</v>
      </c>
      <c r="AQ29" s="119">
        <v>4</v>
      </c>
      <c r="AR29" s="136">
        <f t="shared" si="7"/>
        <v>7.2727272727272725</v>
      </c>
      <c r="AS29" s="136">
        <v>61</v>
      </c>
      <c r="AT29" s="136">
        <v>21</v>
      </c>
      <c r="AU29" s="136">
        <f t="shared" si="19"/>
        <v>34.42622950819672</v>
      </c>
      <c r="AV29" s="132">
        <v>40</v>
      </c>
      <c r="AW29" s="132"/>
      <c r="AX29" s="132">
        <f t="shared" si="8"/>
        <v>0</v>
      </c>
      <c r="AY29" s="132"/>
      <c r="AZ29" s="132"/>
      <c r="BA29" s="132"/>
      <c r="BB29" s="142">
        <f t="shared" si="9"/>
        <v>698</v>
      </c>
      <c r="BC29" s="133">
        <f t="shared" si="10"/>
        <v>284</v>
      </c>
      <c r="BD29" s="49">
        <f t="shared" si="11"/>
        <v>40.687679083094558</v>
      </c>
      <c r="BE29" s="80">
        <f t="shared" si="20"/>
        <v>1778</v>
      </c>
      <c r="BF29" s="79">
        <f t="shared" si="12"/>
        <v>1345</v>
      </c>
      <c r="BG29" s="81">
        <f t="shared" si="13"/>
        <v>75.646794150731154</v>
      </c>
    </row>
    <row r="30" spans="1:59" ht="18.75" x14ac:dyDescent="0.3">
      <c r="A30" s="199"/>
      <c r="B30" s="92" t="s">
        <v>31</v>
      </c>
      <c r="C30" s="56">
        <f>C31+C32+C33+C34</f>
        <v>760</v>
      </c>
      <c r="D30" s="25">
        <f>D31+D32+D33+D34</f>
        <v>702</v>
      </c>
      <c r="E30" s="26">
        <f t="shared" si="14"/>
        <v>92.368421052631575</v>
      </c>
      <c r="F30" s="25"/>
      <c r="G30" s="25"/>
      <c r="H30" s="25"/>
      <c r="I30" s="33"/>
      <c r="J30" s="33"/>
      <c r="K30" s="47"/>
      <c r="L30" s="61">
        <f t="shared" si="0"/>
        <v>760</v>
      </c>
      <c r="M30" s="25">
        <f t="shared" si="1"/>
        <v>702</v>
      </c>
      <c r="N30" s="62">
        <f t="shared" si="2"/>
        <v>92.368421052631575</v>
      </c>
      <c r="O30" s="56">
        <f>O31+O32+O33+O34</f>
        <v>40</v>
      </c>
      <c r="P30" s="25">
        <f>P31+P32+P33+P34</f>
        <v>0</v>
      </c>
      <c r="Q30" s="26">
        <f t="shared" si="3"/>
        <v>0</v>
      </c>
      <c r="R30" s="33">
        <f>R31+R32+R33+R34</f>
        <v>115</v>
      </c>
      <c r="S30" s="33">
        <f>S31+S32+S33+S34</f>
        <v>50</v>
      </c>
      <c r="T30" s="123">
        <f>S30/R30*100</f>
        <v>43.478260869565219</v>
      </c>
      <c r="U30" s="33">
        <f>U31+U32+U33+U34</f>
        <v>65</v>
      </c>
      <c r="V30" s="33">
        <f>V31+V32+V33+V34</f>
        <v>0</v>
      </c>
      <c r="W30" s="123">
        <f>V30/U30*100</f>
        <v>0</v>
      </c>
      <c r="X30" s="33">
        <f>X31+X32+X33+X34</f>
        <v>80</v>
      </c>
      <c r="Y30" s="33">
        <f>Y31+Y32+Y33+Y34</f>
        <v>0</v>
      </c>
      <c r="Z30" s="123">
        <f t="shared" si="36"/>
        <v>0</v>
      </c>
      <c r="AA30" s="56">
        <f>AA31+AA32+AA33+AA34</f>
        <v>0</v>
      </c>
      <c r="AB30" s="56">
        <f>AB31+AB32+AB33+AB34</f>
        <v>0</v>
      </c>
      <c r="AC30" s="109" t="e">
        <f>AB30/AA30*100</f>
        <v>#DIV/0!</v>
      </c>
      <c r="AD30" s="56">
        <f>AD31+AD32+AD33+AD34</f>
        <v>75</v>
      </c>
      <c r="AE30" s="56">
        <f>AE31+AE32+AE33+AE34</f>
        <v>0</v>
      </c>
      <c r="AF30" s="26">
        <f t="shared" si="16"/>
        <v>0</v>
      </c>
      <c r="AG30" s="109">
        <f>AG31+AG32+AG33+AG34</f>
        <v>75</v>
      </c>
      <c r="AH30" s="109">
        <f>AH31+AH32+AH33+AH34</f>
        <v>0</v>
      </c>
      <c r="AI30" s="109"/>
      <c r="AJ30" s="109">
        <f>AJ31+AJ32+AJ33+AJ34</f>
        <v>75</v>
      </c>
      <c r="AK30" s="109">
        <f>AK31+AK32+AK33+AK34</f>
        <v>0</v>
      </c>
      <c r="AL30" s="109">
        <f>AK30/AJ30*100</f>
        <v>0</v>
      </c>
      <c r="AM30" s="109">
        <f>AM31+AM32+AM33+AM34</f>
        <v>75</v>
      </c>
      <c r="AN30" s="109">
        <f>AN31+AN32+AN33+AN34</f>
        <v>0</v>
      </c>
      <c r="AO30" s="109">
        <f>AN30/AM30*100</f>
        <v>0</v>
      </c>
      <c r="AP30" s="109">
        <f>AP31+AP32+AP33+AP34</f>
        <v>125</v>
      </c>
      <c r="AQ30" s="109">
        <f>AQ31+AQ32+AQ33+AQ34</f>
        <v>0</v>
      </c>
      <c r="AR30" s="109">
        <f t="shared" si="7"/>
        <v>0</v>
      </c>
      <c r="AS30" s="109">
        <f>AS31+AS32+AS33+AS34</f>
        <v>125</v>
      </c>
      <c r="AT30" s="109">
        <f>AT31+AT32+AT33+AT34</f>
        <v>0</v>
      </c>
      <c r="AU30" s="109">
        <f t="shared" si="19"/>
        <v>0</v>
      </c>
      <c r="AV30" s="109">
        <f>AV31+AV32+AV33+AV34</f>
        <v>125</v>
      </c>
      <c r="AW30" s="109">
        <f>AW31+AW32+AW33+AW34</f>
        <v>0</v>
      </c>
      <c r="AX30" s="109">
        <f t="shared" si="8"/>
        <v>0</v>
      </c>
      <c r="AY30" s="109"/>
      <c r="AZ30" s="109"/>
      <c r="BA30" s="109"/>
      <c r="BB30" s="56">
        <f t="shared" si="9"/>
        <v>975</v>
      </c>
      <c r="BC30" s="25">
        <f t="shared" si="10"/>
        <v>50</v>
      </c>
      <c r="BD30" s="48">
        <f t="shared" si="11"/>
        <v>5.1282051282051277</v>
      </c>
      <c r="BE30" s="61">
        <f t="shared" si="20"/>
        <v>1735</v>
      </c>
      <c r="BF30" s="25">
        <f t="shared" si="12"/>
        <v>752</v>
      </c>
      <c r="BG30" s="62">
        <f t="shared" si="13"/>
        <v>43.342939481268012</v>
      </c>
    </row>
    <row r="31" spans="1:59" ht="18.75" x14ac:dyDescent="0.3">
      <c r="A31" s="199"/>
      <c r="B31" s="93" t="s">
        <v>47</v>
      </c>
      <c r="C31" s="57">
        <v>73</v>
      </c>
      <c r="D31" s="15">
        <v>73</v>
      </c>
      <c r="E31" s="38">
        <f t="shared" si="14"/>
        <v>100</v>
      </c>
      <c r="F31" s="21"/>
      <c r="G31" s="21"/>
      <c r="H31" s="22"/>
      <c r="I31" s="21"/>
      <c r="J31" s="21"/>
      <c r="K31" s="10"/>
      <c r="L31" s="14">
        <f t="shared" si="0"/>
        <v>73</v>
      </c>
      <c r="M31" s="15">
        <f t="shared" si="1"/>
        <v>73</v>
      </c>
      <c r="N31" s="63">
        <f t="shared" si="2"/>
        <v>100</v>
      </c>
      <c r="O31" s="58"/>
      <c r="P31" s="21"/>
      <c r="Q31" s="22" t="e">
        <f t="shared" si="3"/>
        <v>#DIV/0!</v>
      </c>
      <c r="R31" s="21"/>
      <c r="S31" s="21"/>
      <c r="T31" s="124" t="e">
        <f t="shared" ref="T31:T34" si="46">S31/R31*100</f>
        <v>#DIV/0!</v>
      </c>
      <c r="U31" s="21"/>
      <c r="V31" s="21"/>
      <c r="W31" s="128" t="e">
        <f t="shared" ref="W31:W34" si="47">V31/U31*100</f>
        <v>#DIV/0!</v>
      </c>
      <c r="X31" s="21"/>
      <c r="Y31" s="21"/>
      <c r="Z31" s="125" t="e">
        <f t="shared" si="36"/>
        <v>#DIV/0!</v>
      </c>
      <c r="AA31" s="58"/>
      <c r="AB31" s="58"/>
      <c r="AC31" s="114" t="e">
        <f t="shared" ref="AC31:AC34" si="48">AB31/AA31*100</f>
        <v>#DIV/0!</v>
      </c>
      <c r="AD31" s="114"/>
      <c r="AE31" s="114"/>
      <c r="AF31" s="38" t="e">
        <f t="shared" si="16"/>
        <v>#DIV/0!</v>
      </c>
      <c r="AG31" s="114"/>
      <c r="AH31" s="114"/>
      <c r="AI31" s="114"/>
      <c r="AJ31" s="114"/>
      <c r="AK31" s="114"/>
      <c r="AL31" s="114"/>
      <c r="AM31" s="114"/>
      <c r="AN31" s="114"/>
      <c r="AO31" s="114" t="e">
        <f>AN31/AM31*100</f>
        <v>#DIV/0!</v>
      </c>
      <c r="AP31" s="114">
        <v>5</v>
      </c>
      <c r="AQ31" s="114"/>
      <c r="AR31" s="132">
        <f t="shared" si="7"/>
        <v>0</v>
      </c>
      <c r="AS31" s="132">
        <v>5</v>
      </c>
      <c r="AT31" s="132"/>
      <c r="AU31" s="132">
        <f t="shared" si="19"/>
        <v>0</v>
      </c>
      <c r="AV31" s="132">
        <v>5</v>
      </c>
      <c r="AW31" s="132"/>
      <c r="AX31" s="132">
        <f t="shared" si="8"/>
        <v>0</v>
      </c>
      <c r="AY31" s="132"/>
      <c r="AZ31" s="132"/>
      <c r="BA31" s="132"/>
      <c r="BB31" s="142">
        <f t="shared" si="9"/>
        <v>15</v>
      </c>
      <c r="BC31" s="133">
        <f t="shared" si="10"/>
        <v>0</v>
      </c>
      <c r="BD31" s="49">
        <f t="shared" si="11"/>
        <v>0</v>
      </c>
      <c r="BE31" s="80">
        <f t="shared" si="20"/>
        <v>88</v>
      </c>
      <c r="BF31" s="79">
        <f t="shared" si="12"/>
        <v>73</v>
      </c>
      <c r="BG31" s="81">
        <f t="shared" si="13"/>
        <v>82.954545454545453</v>
      </c>
    </row>
    <row r="32" spans="1:59" ht="18.75" x14ac:dyDescent="0.3">
      <c r="A32" s="199"/>
      <c r="B32" s="93" t="s">
        <v>48</v>
      </c>
      <c r="C32" s="57">
        <v>166</v>
      </c>
      <c r="D32" s="15">
        <v>166</v>
      </c>
      <c r="E32" s="38">
        <f t="shared" si="14"/>
        <v>100</v>
      </c>
      <c r="F32" s="21"/>
      <c r="G32" s="21"/>
      <c r="H32" s="22"/>
      <c r="I32" s="21"/>
      <c r="J32" s="21"/>
      <c r="K32" s="10"/>
      <c r="L32" s="14">
        <f t="shared" si="0"/>
        <v>166</v>
      </c>
      <c r="M32" s="15">
        <f t="shared" si="1"/>
        <v>166</v>
      </c>
      <c r="N32" s="63">
        <f t="shared" si="2"/>
        <v>100</v>
      </c>
      <c r="O32" s="57"/>
      <c r="P32" s="15"/>
      <c r="Q32" s="38" t="e">
        <f t="shared" si="3"/>
        <v>#DIV/0!</v>
      </c>
      <c r="R32" s="21">
        <v>5</v>
      </c>
      <c r="S32" s="21"/>
      <c r="T32" s="124">
        <f t="shared" si="46"/>
        <v>0</v>
      </c>
      <c r="U32" s="21">
        <v>5</v>
      </c>
      <c r="V32" s="21"/>
      <c r="W32" s="128">
        <f t="shared" si="47"/>
        <v>0</v>
      </c>
      <c r="X32" s="21">
        <v>8</v>
      </c>
      <c r="Y32" s="21"/>
      <c r="Z32" s="125">
        <f t="shared" si="36"/>
        <v>0</v>
      </c>
      <c r="AA32" s="58"/>
      <c r="AB32" s="58"/>
      <c r="AC32" s="114" t="e">
        <f t="shared" si="48"/>
        <v>#DIV/0!</v>
      </c>
      <c r="AD32" s="114">
        <v>8</v>
      </c>
      <c r="AE32" s="114"/>
      <c r="AF32" s="38">
        <f t="shared" si="16"/>
        <v>0</v>
      </c>
      <c r="AG32" s="114">
        <v>8</v>
      </c>
      <c r="AH32" s="114"/>
      <c r="AI32" s="114"/>
      <c r="AJ32" s="114">
        <v>8</v>
      </c>
      <c r="AK32" s="114"/>
      <c r="AL32" s="114">
        <f>AK32/AJ32*100</f>
        <v>0</v>
      </c>
      <c r="AM32" s="114">
        <v>8</v>
      </c>
      <c r="AN32" s="114"/>
      <c r="AO32" s="114">
        <f t="shared" ref="AO32:AO34" si="49">AN32/AM32*100</f>
        <v>0</v>
      </c>
      <c r="AP32" s="114">
        <v>14</v>
      </c>
      <c r="AQ32" s="114"/>
      <c r="AR32" s="132">
        <f t="shared" si="7"/>
        <v>0</v>
      </c>
      <c r="AS32" s="132">
        <v>14</v>
      </c>
      <c r="AT32" s="132"/>
      <c r="AU32" s="132">
        <f t="shared" si="19"/>
        <v>0</v>
      </c>
      <c r="AV32" s="132">
        <v>14</v>
      </c>
      <c r="AW32" s="132"/>
      <c r="AX32" s="132">
        <f t="shared" si="8"/>
        <v>0</v>
      </c>
      <c r="AY32" s="132"/>
      <c r="AZ32" s="132"/>
      <c r="BA32" s="132"/>
      <c r="BB32" s="142">
        <f t="shared" si="9"/>
        <v>92</v>
      </c>
      <c r="BC32" s="133">
        <f t="shared" si="10"/>
        <v>0</v>
      </c>
      <c r="BD32" s="49">
        <f t="shared" si="11"/>
        <v>0</v>
      </c>
      <c r="BE32" s="80">
        <f t="shared" si="20"/>
        <v>258</v>
      </c>
      <c r="BF32" s="79">
        <f t="shared" si="12"/>
        <v>166</v>
      </c>
      <c r="BG32" s="81">
        <f t="shared" si="13"/>
        <v>64.341085271317837</v>
      </c>
    </row>
    <row r="33" spans="1:59" ht="18.75" x14ac:dyDescent="0.3">
      <c r="A33" s="199"/>
      <c r="B33" s="93" t="s">
        <v>49</v>
      </c>
      <c r="C33" s="57">
        <v>301</v>
      </c>
      <c r="D33" s="15">
        <v>301</v>
      </c>
      <c r="E33" s="38">
        <f t="shared" si="14"/>
        <v>100</v>
      </c>
      <c r="F33" s="21"/>
      <c r="G33" s="21"/>
      <c r="H33" s="22"/>
      <c r="I33" s="21"/>
      <c r="J33" s="21"/>
      <c r="K33" s="10"/>
      <c r="L33" s="14">
        <f t="shared" si="0"/>
        <v>301</v>
      </c>
      <c r="M33" s="15">
        <f t="shared" si="1"/>
        <v>301</v>
      </c>
      <c r="N33" s="63">
        <f t="shared" si="2"/>
        <v>100</v>
      </c>
      <c r="O33" s="57"/>
      <c r="P33" s="15"/>
      <c r="Q33" s="38" t="e">
        <f t="shared" si="3"/>
        <v>#DIV/0!</v>
      </c>
      <c r="R33" s="21">
        <v>24</v>
      </c>
      <c r="S33" s="21">
        <v>16</v>
      </c>
      <c r="T33" s="124">
        <f t="shared" si="46"/>
        <v>66.666666666666657</v>
      </c>
      <c r="U33" s="21">
        <v>8</v>
      </c>
      <c r="V33" s="21"/>
      <c r="W33" s="128">
        <f t="shared" si="47"/>
        <v>0</v>
      </c>
      <c r="X33" s="21">
        <v>14</v>
      </c>
      <c r="Y33" s="21"/>
      <c r="Z33" s="125">
        <f t="shared" si="36"/>
        <v>0</v>
      </c>
      <c r="AA33" s="57"/>
      <c r="AB33" s="57"/>
      <c r="AC33" s="114" t="e">
        <f t="shared" si="48"/>
        <v>#DIV/0!</v>
      </c>
      <c r="AD33" s="114">
        <v>12</v>
      </c>
      <c r="AE33" s="114"/>
      <c r="AF33" s="38">
        <f t="shared" si="16"/>
        <v>0</v>
      </c>
      <c r="AG33" s="114">
        <v>12</v>
      </c>
      <c r="AH33" s="114"/>
      <c r="AI33" s="114"/>
      <c r="AJ33" s="114">
        <v>12</v>
      </c>
      <c r="AK33" s="114"/>
      <c r="AL33" s="114">
        <f t="shared" ref="AL33:AL34" si="50">AK33/AJ33*100</f>
        <v>0</v>
      </c>
      <c r="AM33" s="114">
        <v>12</v>
      </c>
      <c r="AN33" s="114"/>
      <c r="AO33" s="114">
        <f t="shared" si="49"/>
        <v>0</v>
      </c>
      <c r="AP33" s="114">
        <v>31</v>
      </c>
      <c r="AQ33" s="114"/>
      <c r="AR33" s="132">
        <f t="shared" si="7"/>
        <v>0</v>
      </c>
      <c r="AS33" s="132">
        <v>31</v>
      </c>
      <c r="AT33" s="132"/>
      <c r="AU33" s="132">
        <f t="shared" si="19"/>
        <v>0</v>
      </c>
      <c r="AV33" s="132">
        <v>31</v>
      </c>
      <c r="AW33" s="132"/>
      <c r="AX33" s="132">
        <f t="shared" si="8"/>
        <v>0</v>
      </c>
      <c r="AY33" s="132"/>
      <c r="AZ33" s="132"/>
      <c r="BA33" s="132"/>
      <c r="BB33" s="142">
        <f t="shared" si="9"/>
        <v>187</v>
      </c>
      <c r="BC33" s="133">
        <f t="shared" si="10"/>
        <v>16</v>
      </c>
      <c r="BD33" s="49">
        <f t="shared" si="11"/>
        <v>8.5561497326203195</v>
      </c>
      <c r="BE33" s="80">
        <f t="shared" si="20"/>
        <v>488</v>
      </c>
      <c r="BF33" s="79">
        <f t="shared" si="12"/>
        <v>317</v>
      </c>
      <c r="BG33" s="81">
        <f t="shared" si="13"/>
        <v>64.959016393442624</v>
      </c>
    </row>
    <row r="34" spans="1:59" ht="18.75" x14ac:dyDescent="0.3">
      <c r="A34" s="199"/>
      <c r="B34" s="93" t="s">
        <v>50</v>
      </c>
      <c r="C34" s="57">
        <v>220</v>
      </c>
      <c r="D34" s="15">
        <v>162</v>
      </c>
      <c r="E34" s="38">
        <f t="shared" si="14"/>
        <v>73.636363636363626</v>
      </c>
      <c r="F34" s="21"/>
      <c r="G34" s="21"/>
      <c r="H34" s="22"/>
      <c r="I34" s="21"/>
      <c r="J34" s="21"/>
      <c r="K34" s="10"/>
      <c r="L34" s="14">
        <f t="shared" si="0"/>
        <v>220</v>
      </c>
      <c r="M34" s="15">
        <f t="shared" si="1"/>
        <v>162</v>
      </c>
      <c r="N34" s="63">
        <f t="shared" si="2"/>
        <v>73.636363636363626</v>
      </c>
      <c r="O34" s="57">
        <v>40</v>
      </c>
      <c r="P34" s="15"/>
      <c r="Q34" s="38">
        <f t="shared" si="3"/>
        <v>0</v>
      </c>
      <c r="R34" s="21">
        <v>86</v>
      </c>
      <c r="S34" s="21">
        <v>34</v>
      </c>
      <c r="T34" s="124">
        <f t="shared" si="46"/>
        <v>39.534883720930232</v>
      </c>
      <c r="U34" s="21">
        <v>52</v>
      </c>
      <c r="V34" s="21"/>
      <c r="W34" s="128">
        <f t="shared" si="47"/>
        <v>0</v>
      </c>
      <c r="X34" s="21">
        <v>58</v>
      </c>
      <c r="Y34" s="21"/>
      <c r="Z34" s="125">
        <f t="shared" si="36"/>
        <v>0</v>
      </c>
      <c r="AA34" s="57"/>
      <c r="AB34" s="57"/>
      <c r="AC34" s="114" t="e">
        <f t="shared" si="48"/>
        <v>#DIV/0!</v>
      </c>
      <c r="AD34" s="57">
        <v>55</v>
      </c>
      <c r="AE34" s="114"/>
      <c r="AF34" s="38">
        <f t="shared" si="16"/>
        <v>0</v>
      </c>
      <c r="AG34" s="114">
        <v>55</v>
      </c>
      <c r="AH34" s="114"/>
      <c r="AI34" s="114"/>
      <c r="AJ34" s="114">
        <v>55</v>
      </c>
      <c r="AK34" s="114"/>
      <c r="AL34" s="114">
        <f t="shared" si="50"/>
        <v>0</v>
      </c>
      <c r="AM34" s="114">
        <v>55</v>
      </c>
      <c r="AN34" s="114"/>
      <c r="AO34" s="114">
        <f t="shared" si="49"/>
        <v>0</v>
      </c>
      <c r="AP34" s="114">
        <v>75</v>
      </c>
      <c r="AQ34" s="114"/>
      <c r="AR34" s="132">
        <f t="shared" si="7"/>
        <v>0</v>
      </c>
      <c r="AS34" s="132">
        <v>75</v>
      </c>
      <c r="AT34" s="132"/>
      <c r="AU34" s="132">
        <f t="shared" si="19"/>
        <v>0</v>
      </c>
      <c r="AV34" s="132">
        <v>75</v>
      </c>
      <c r="AW34" s="132"/>
      <c r="AX34" s="132">
        <f t="shared" si="8"/>
        <v>0</v>
      </c>
      <c r="AY34" s="132"/>
      <c r="AZ34" s="132"/>
      <c r="BA34" s="132"/>
      <c r="BB34" s="142">
        <f t="shared" si="9"/>
        <v>681</v>
      </c>
      <c r="BC34" s="133">
        <f t="shared" si="10"/>
        <v>34</v>
      </c>
      <c r="BD34" s="49">
        <f t="shared" si="11"/>
        <v>4.9926578560939792</v>
      </c>
      <c r="BE34" s="80">
        <f t="shared" si="20"/>
        <v>901</v>
      </c>
      <c r="BF34" s="79">
        <f t="shared" si="12"/>
        <v>196</v>
      </c>
      <c r="BG34" s="81">
        <f t="shared" si="13"/>
        <v>21.753607103218648</v>
      </c>
    </row>
    <row r="35" spans="1:59" ht="18.75" x14ac:dyDescent="0.3">
      <c r="A35" s="199"/>
      <c r="B35" s="92" t="s">
        <v>32</v>
      </c>
      <c r="C35" s="56">
        <f>C36+C37+C38+C39</f>
        <v>7526</v>
      </c>
      <c r="D35" s="25">
        <f>D36+D37+D38+D39</f>
        <v>4427</v>
      </c>
      <c r="E35" s="26">
        <f t="shared" si="14"/>
        <v>58.822747807600315</v>
      </c>
      <c r="F35" s="25">
        <f>F36+F37+F38+F39</f>
        <v>0</v>
      </c>
      <c r="G35" s="25">
        <f>G36+G37+G38+G39</f>
        <v>0</v>
      </c>
      <c r="H35" s="26"/>
      <c r="I35" s="33"/>
      <c r="J35" s="33"/>
      <c r="K35" s="47"/>
      <c r="L35" s="61">
        <f t="shared" si="0"/>
        <v>7526</v>
      </c>
      <c r="M35" s="25">
        <f t="shared" si="1"/>
        <v>4427</v>
      </c>
      <c r="N35" s="62">
        <f t="shared" si="2"/>
        <v>58.822747807600315</v>
      </c>
      <c r="O35" s="56">
        <f>O36+O37+O38+O39</f>
        <v>3200</v>
      </c>
      <c r="P35" s="26">
        <f>P36+P37+P38+P39</f>
        <v>187</v>
      </c>
      <c r="Q35" s="26">
        <f t="shared" si="3"/>
        <v>5.84375</v>
      </c>
      <c r="R35" s="33">
        <f>R36+R37+R38+R39</f>
        <v>3146</v>
      </c>
      <c r="S35" s="33">
        <f>S36+S37+S38+S39</f>
        <v>190</v>
      </c>
      <c r="T35" s="123">
        <f>S35/R35*100</f>
        <v>6.0394151303242207</v>
      </c>
      <c r="U35" s="33">
        <f>U36+U37+U38+U39</f>
        <v>2956</v>
      </c>
      <c r="V35" s="33">
        <f>V36+V37+V38+V39</f>
        <v>0</v>
      </c>
      <c r="W35" s="123">
        <f>V35/U35*100</f>
        <v>0</v>
      </c>
      <c r="X35" s="33">
        <f>X36+X37+X38+X39</f>
        <v>2317</v>
      </c>
      <c r="Y35" s="33">
        <f>Y36+Y37+Y38+Y39</f>
        <v>25</v>
      </c>
      <c r="Z35" s="123">
        <f t="shared" si="36"/>
        <v>1.0789814415192061</v>
      </c>
      <c r="AA35" s="25">
        <f>AA36+AA37+AA38+AA39</f>
        <v>0</v>
      </c>
      <c r="AB35" s="25">
        <f>AB36+AB37+AB38+AB39</f>
        <v>0</v>
      </c>
      <c r="AC35" s="26" t="e">
        <f>AB35/AA35*100</f>
        <v>#DIV/0!</v>
      </c>
      <c r="AD35" s="56">
        <f>AD36+AD37+AD38+AD39</f>
        <v>2382</v>
      </c>
      <c r="AE35" s="118">
        <f>AE36+AE37+AE38+AE39</f>
        <v>0</v>
      </c>
      <c r="AF35" s="26">
        <f t="shared" si="16"/>
        <v>0</v>
      </c>
      <c r="AG35" s="118">
        <f>AG36+AG37+AG38+AG39</f>
        <v>2382</v>
      </c>
      <c r="AH35" s="118">
        <f>AH36+AH37+AH38+AH39</f>
        <v>0</v>
      </c>
      <c r="AI35" s="118"/>
      <c r="AJ35" s="118">
        <f>AJ36+AJ37+AJ38+AJ39</f>
        <v>2382</v>
      </c>
      <c r="AK35" s="118">
        <f>AK36+AK37+AK38+AK39</f>
        <v>0</v>
      </c>
      <c r="AL35" s="118">
        <f>AK35/AJ35*100</f>
        <v>0</v>
      </c>
      <c r="AM35" s="118">
        <f>AM36+AM37+AM38+AM39</f>
        <v>2382</v>
      </c>
      <c r="AN35" s="118">
        <f>AN36+AN37+AN38+AN39</f>
        <v>225</v>
      </c>
      <c r="AO35" s="118">
        <f>AN35/AM35*100</f>
        <v>9.4458438287153648</v>
      </c>
      <c r="AP35" s="118">
        <f>AP36+AP37+AP38+AP39</f>
        <v>2107</v>
      </c>
      <c r="AQ35" s="118">
        <f>AQ36+AQ37+AQ38+AQ39</f>
        <v>0</v>
      </c>
      <c r="AR35" s="109">
        <f t="shared" si="7"/>
        <v>0</v>
      </c>
      <c r="AS35" s="109">
        <f>AS36+AS37+AS38+AS39</f>
        <v>2107</v>
      </c>
      <c r="AT35" s="109">
        <f>AT36+AT37+AT38+AT39</f>
        <v>0</v>
      </c>
      <c r="AU35" s="109">
        <f t="shared" si="19"/>
        <v>0</v>
      </c>
      <c r="AV35" s="109">
        <f>AV36+AV37+AV38+AV39</f>
        <v>2107</v>
      </c>
      <c r="AW35" s="109">
        <f>AW36+AW37+AW38+AW39</f>
        <v>0</v>
      </c>
      <c r="AX35" s="109">
        <f t="shared" si="8"/>
        <v>0</v>
      </c>
      <c r="AY35" s="109">
        <f>AY36+AY37+AY38+AY39</f>
        <v>5</v>
      </c>
      <c r="AZ35" s="109">
        <f>AZ36+AZ37+AZ38+AZ39</f>
        <v>5</v>
      </c>
      <c r="BA35" s="109">
        <f>AZ35/AY35*100</f>
        <v>100</v>
      </c>
      <c r="BB35" s="118">
        <f>O35+R35+U35+AA35+AD35+AG35+AJ35+X35+AM35+AS35+AP35+AV35+AY35</f>
        <v>27473</v>
      </c>
      <c r="BC35" s="26">
        <f>P35+S35+V35+AB35+AE35+AH35+AK35+AN35+AQ35+Y35+AT35+AW35+AZ35</f>
        <v>632</v>
      </c>
      <c r="BD35" s="48">
        <f t="shared" si="11"/>
        <v>2.3004404324245624</v>
      </c>
      <c r="BE35" s="61">
        <f t="shared" si="20"/>
        <v>34999</v>
      </c>
      <c r="BF35" s="25">
        <f t="shared" si="12"/>
        <v>5059</v>
      </c>
      <c r="BG35" s="62">
        <f t="shared" si="13"/>
        <v>14.454698705677306</v>
      </c>
    </row>
    <row r="36" spans="1:59" ht="18.75" x14ac:dyDescent="0.3">
      <c r="A36" s="199"/>
      <c r="B36" s="93" t="s">
        <v>47</v>
      </c>
      <c r="C36" s="57">
        <v>201</v>
      </c>
      <c r="D36" s="15">
        <v>176</v>
      </c>
      <c r="E36" s="38">
        <f t="shared" si="14"/>
        <v>87.562189054726375</v>
      </c>
      <c r="F36" s="15"/>
      <c r="G36" s="15"/>
      <c r="H36" s="38"/>
      <c r="I36" s="21"/>
      <c r="J36" s="21"/>
      <c r="K36" s="10"/>
      <c r="L36" s="14">
        <f t="shared" si="0"/>
        <v>201</v>
      </c>
      <c r="M36" s="15">
        <f t="shared" si="1"/>
        <v>176</v>
      </c>
      <c r="N36" s="63">
        <f t="shared" si="2"/>
        <v>87.562189054726375</v>
      </c>
      <c r="O36" s="57">
        <v>25</v>
      </c>
      <c r="P36" s="15"/>
      <c r="Q36" s="38">
        <f t="shared" si="3"/>
        <v>0</v>
      </c>
      <c r="R36" s="21">
        <v>25</v>
      </c>
      <c r="S36" s="21"/>
      <c r="T36" s="124">
        <f t="shared" ref="T36:T39" si="51">S36/R36*100</f>
        <v>0</v>
      </c>
      <c r="U36" s="21">
        <v>25</v>
      </c>
      <c r="V36" s="21"/>
      <c r="W36" s="128">
        <f t="shared" ref="W36:W39" si="52">V36/U36*100</f>
        <v>0</v>
      </c>
      <c r="X36" s="21">
        <v>25</v>
      </c>
      <c r="Y36" s="21"/>
      <c r="Z36" s="127">
        <f t="shared" si="36"/>
        <v>0</v>
      </c>
      <c r="AA36" s="58"/>
      <c r="AB36" s="58"/>
      <c r="AC36" s="113" t="e">
        <f t="shared" ref="AC36:AC39" si="53">AB36/AA36*100</f>
        <v>#DIV/0!</v>
      </c>
      <c r="AD36" s="15">
        <v>55</v>
      </c>
      <c r="AE36" s="15"/>
      <c r="AF36" s="38">
        <f t="shared" si="16"/>
        <v>0</v>
      </c>
      <c r="AG36" s="113">
        <v>55</v>
      </c>
      <c r="AH36" s="113"/>
      <c r="AI36" s="113"/>
      <c r="AJ36" s="113">
        <v>55</v>
      </c>
      <c r="AK36" s="113"/>
      <c r="AL36" s="113">
        <f>AK36/AJ36*100</f>
        <v>0</v>
      </c>
      <c r="AM36" s="113">
        <v>35</v>
      </c>
      <c r="AN36" s="113"/>
      <c r="AO36" s="113">
        <f>AN36/AM36*100</f>
        <v>0</v>
      </c>
      <c r="AP36" s="113">
        <v>25</v>
      </c>
      <c r="AQ36" s="113"/>
      <c r="AR36" s="132">
        <f t="shared" si="7"/>
        <v>0</v>
      </c>
      <c r="AS36" s="132">
        <v>25</v>
      </c>
      <c r="AT36" s="132"/>
      <c r="AU36" s="132">
        <f t="shared" si="19"/>
        <v>0</v>
      </c>
      <c r="AV36" s="132">
        <v>25</v>
      </c>
      <c r="AW36" s="132"/>
      <c r="AX36" s="132">
        <f t="shared" si="8"/>
        <v>0</v>
      </c>
      <c r="AY36" s="132"/>
      <c r="AZ36" s="132"/>
      <c r="BA36" s="132"/>
      <c r="BB36" s="142">
        <f t="shared" si="9"/>
        <v>375</v>
      </c>
      <c r="BC36" s="133">
        <f t="shared" si="10"/>
        <v>0</v>
      </c>
      <c r="BD36" s="49">
        <f t="shared" si="11"/>
        <v>0</v>
      </c>
      <c r="BE36" s="80">
        <f t="shared" si="20"/>
        <v>576</v>
      </c>
      <c r="BF36" s="79">
        <f t="shared" si="12"/>
        <v>176</v>
      </c>
      <c r="BG36" s="81">
        <f t="shared" si="13"/>
        <v>30.555555555555557</v>
      </c>
    </row>
    <row r="37" spans="1:59" ht="18.75" x14ac:dyDescent="0.3">
      <c r="A37" s="199"/>
      <c r="B37" s="93" t="s">
        <v>48</v>
      </c>
      <c r="C37" s="57">
        <v>1579</v>
      </c>
      <c r="D37" s="15">
        <v>1242</v>
      </c>
      <c r="E37" s="38">
        <f t="shared" si="14"/>
        <v>78.657378087397092</v>
      </c>
      <c r="F37" s="15"/>
      <c r="G37" s="15"/>
      <c r="H37" s="38"/>
      <c r="I37" s="21"/>
      <c r="J37" s="21"/>
      <c r="K37" s="10"/>
      <c r="L37" s="14">
        <f t="shared" si="0"/>
        <v>1579</v>
      </c>
      <c r="M37" s="15">
        <f t="shared" si="1"/>
        <v>1242</v>
      </c>
      <c r="N37" s="63">
        <f t="shared" si="2"/>
        <v>78.657378087397092</v>
      </c>
      <c r="O37" s="57">
        <v>454</v>
      </c>
      <c r="P37" s="15"/>
      <c r="Q37" s="38">
        <f t="shared" si="3"/>
        <v>0</v>
      </c>
      <c r="R37" s="21">
        <v>412</v>
      </c>
      <c r="S37" s="21">
        <v>38</v>
      </c>
      <c r="T37" s="124">
        <f t="shared" si="51"/>
        <v>9.2233009708737868</v>
      </c>
      <c r="U37" s="21">
        <v>451</v>
      </c>
      <c r="V37" s="21"/>
      <c r="W37" s="128">
        <f t="shared" si="52"/>
        <v>0</v>
      </c>
      <c r="X37" s="21">
        <v>257</v>
      </c>
      <c r="Y37" s="21"/>
      <c r="Z37" s="127">
        <f t="shared" si="36"/>
        <v>0</v>
      </c>
      <c r="AA37" s="15"/>
      <c r="AB37" s="15"/>
      <c r="AC37" s="113" t="e">
        <f t="shared" si="53"/>
        <v>#DIV/0!</v>
      </c>
      <c r="AD37" s="15">
        <v>252</v>
      </c>
      <c r="AE37" s="15"/>
      <c r="AF37" s="38">
        <f t="shared" si="16"/>
        <v>0</v>
      </c>
      <c r="AG37" s="113">
        <v>252</v>
      </c>
      <c r="AH37" s="113"/>
      <c r="AI37" s="113"/>
      <c r="AJ37" s="113">
        <v>252</v>
      </c>
      <c r="AK37" s="113"/>
      <c r="AL37" s="113">
        <f t="shared" ref="AL37:AL39" si="54">AK37/AJ37*100</f>
        <v>0</v>
      </c>
      <c r="AM37" s="113">
        <v>209</v>
      </c>
      <c r="AN37" s="113">
        <v>5</v>
      </c>
      <c r="AO37" s="113">
        <f t="shared" ref="AO37:AO39" si="55">AN37/AM37*100</f>
        <v>2.3923444976076556</v>
      </c>
      <c r="AP37" s="113">
        <v>192</v>
      </c>
      <c r="AQ37" s="113"/>
      <c r="AR37" s="132">
        <f t="shared" si="7"/>
        <v>0</v>
      </c>
      <c r="AS37" s="132">
        <v>192</v>
      </c>
      <c r="AT37" s="132"/>
      <c r="AU37" s="132">
        <f t="shared" si="19"/>
        <v>0</v>
      </c>
      <c r="AV37" s="132">
        <v>192</v>
      </c>
      <c r="AW37" s="132"/>
      <c r="AX37" s="132">
        <f t="shared" si="8"/>
        <v>0</v>
      </c>
      <c r="AY37" s="132">
        <v>5</v>
      </c>
      <c r="AZ37" s="132">
        <v>5</v>
      </c>
      <c r="BA37" s="132">
        <f>AZ37/AY37*100</f>
        <v>100</v>
      </c>
      <c r="BB37" s="201">
        <f>O37+R37+U37+AA37+AD37+AG37+AJ37+X37+AM37+AS37+AP37+AV37+AY37</f>
        <v>3120</v>
      </c>
      <c r="BC37" s="126">
        <f>P37+S37+V37+AB37+AE37+AH37+AK37+AN37+AQ37+Y37+AT37+AW37+AZ37</f>
        <v>48</v>
      </c>
      <c r="BD37" s="49">
        <f t="shared" si="11"/>
        <v>1.5384615384615385</v>
      </c>
      <c r="BE37" s="80">
        <f t="shared" si="20"/>
        <v>4699</v>
      </c>
      <c r="BF37" s="79">
        <f t="shared" si="12"/>
        <v>1290</v>
      </c>
      <c r="BG37" s="81">
        <f t="shared" si="13"/>
        <v>27.452649499893596</v>
      </c>
    </row>
    <row r="38" spans="1:59" ht="18.75" x14ac:dyDescent="0.3">
      <c r="A38" s="199"/>
      <c r="B38" s="93" t="s">
        <v>49</v>
      </c>
      <c r="C38" s="57">
        <v>3127</v>
      </c>
      <c r="D38" s="15">
        <v>2257</v>
      </c>
      <c r="E38" s="38">
        <f t="shared" si="14"/>
        <v>72.177806204029423</v>
      </c>
      <c r="F38" s="15"/>
      <c r="G38" s="15"/>
      <c r="H38" s="38"/>
      <c r="I38" s="21"/>
      <c r="J38" s="21"/>
      <c r="K38" s="10"/>
      <c r="L38" s="14">
        <f t="shared" si="0"/>
        <v>3127</v>
      </c>
      <c r="M38" s="15">
        <f t="shared" si="1"/>
        <v>2257</v>
      </c>
      <c r="N38" s="63">
        <f t="shared" si="2"/>
        <v>72.177806204029423</v>
      </c>
      <c r="O38" s="57">
        <v>1006</v>
      </c>
      <c r="P38" s="15">
        <v>87</v>
      </c>
      <c r="Q38" s="38">
        <f t="shared" si="3"/>
        <v>8.6481113320079519</v>
      </c>
      <c r="R38" s="21">
        <v>969</v>
      </c>
      <c r="S38" s="21">
        <v>70</v>
      </c>
      <c r="T38" s="124">
        <f t="shared" si="51"/>
        <v>7.2239422084623319</v>
      </c>
      <c r="U38" s="21">
        <v>939</v>
      </c>
      <c r="V38" s="21"/>
      <c r="W38" s="128">
        <f t="shared" si="52"/>
        <v>0</v>
      </c>
      <c r="X38" s="21">
        <v>653</v>
      </c>
      <c r="Y38" s="21"/>
      <c r="Z38" s="127">
        <f t="shared" si="36"/>
        <v>0</v>
      </c>
      <c r="AA38" s="15"/>
      <c r="AB38" s="15"/>
      <c r="AC38" s="113" t="e">
        <f t="shared" si="53"/>
        <v>#DIV/0!</v>
      </c>
      <c r="AD38" s="15">
        <v>693</v>
      </c>
      <c r="AE38" s="15"/>
      <c r="AF38" s="38">
        <f t="shared" si="16"/>
        <v>0</v>
      </c>
      <c r="AG38" s="113">
        <v>693</v>
      </c>
      <c r="AH38" s="113"/>
      <c r="AI38" s="113"/>
      <c r="AJ38" s="113">
        <v>693</v>
      </c>
      <c r="AK38" s="113"/>
      <c r="AL38" s="113">
        <f t="shared" si="54"/>
        <v>0</v>
      </c>
      <c r="AM38" s="113">
        <v>695</v>
      </c>
      <c r="AN38" s="113">
        <v>96</v>
      </c>
      <c r="AO38" s="113">
        <f t="shared" si="55"/>
        <v>13.812949640287769</v>
      </c>
      <c r="AP38" s="113">
        <v>585</v>
      </c>
      <c r="AQ38" s="113"/>
      <c r="AR38" s="132">
        <f t="shared" si="7"/>
        <v>0</v>
      </c>
      <c r="AS38" s="132">
        <v>585</v>
      </c>
      <c r="AT38" s="132"/>
      <c r="AU38" s="132">
        <f t="shared" si="19"/>
        <v>0</v>
      </c>
      <c r="AV38" s="132">
        <v>585</v>
      </c>
      <c r="AW38" s="132"/>
      <c r="AX38" s="132">
        <f t="shared" si="8"/>
        <v>0</v>
      </c>
      <c r="AY38" s="132"/>
      <c r="AZ38" s="132"/>
      <c r="BA38" s="132"/>
      <c r="BB38" s="142">
        <f t="shared" si="9"/>
        <v>8096</v>
      </c>
      <c r="BC38" s="133">
        <f t="shared" si="10"/>
        <v>253</v>
      </c>
      <c r="BD38" s="49">
        <f t="shared" si="11"/>
        <v>3.125</v>
      </c>
      <c r="BE38" s="80">
        <f t="shared" si="20"/>
        <v>11223</v>
      </c>
      <c r="BF38" s="79">
        <f t="shared" si="12"/>
        <v>2510</v>
      </c>
      <c r="BG38" s="81">
        <f t="shared" si="13"/>
        <v>22.364786598948587</v>
      </c>
    </row>
    <row r="39" spans="1:59" ht="18.75" x14ac:dyDescent="0.3">
      <c r="A39" s="199"/>
      <c r="B39" s="93" t="s">
        <v>50</v>
      </c>
      <c r="C39" s="57">
        <v>2619</v>
      </c>
      <c r="D39" s="15">
        <v>752</v>
      </c>
      <c r="E39" s="38">
        <f t="shared" si="14"/>
        <v>28.713249331806033</v>
      </c>
      <c r="F39" s="15"/>
      <c r="G39" s="15"/>
      <c r="H39" s="38"/>
      <c r="I39" s="21"/>
      <c r="J39" s="21"/>
      <c r="K39" s="10"/>
      <c r="L39" s="14">
        <f t="shared" si="0"/>
        <v>2619</v>
      </c>
      <c r="M39" s="15">
        <f t="shared" si="1"/>
        <v>752</v>
      </c>
      <c r="N39" s="63">
        <f t="shared" si="2"/>
        <v>28.713249331806033</v>
      </c>
      <c r="O39" s="57">
        <v>1715</v>
      </c>
      <c r="P39" s="15">
        <v>100</v>
      </c>
      <c r="Q39" s="38">
        <f t="shared" si="3"/>
        <v>5.8309037900874632</v>
      </c>
      <c r="R39" s="21">
        <v>1740</v>
      </c>
      <c r="S39" s="21">
        <v>82</v>
      </c>
      <c r="T39" s="124">
        <f t="shared" si="51"/>
        <v>4.7126436781609193</v>
      </c>
      <c r="U39" s="21">
        <v>1541</v>
      </c>
      <c r="V39" s="21"/>
      <c r="W39" s="128">
        <f t="shared" si="52"/>
        <v>0</v>
      </c>
      <c r="X39" s="21">
        <v>1382</v>
      </c>
      <c r="Y39" s="21">
        <v>25</v>
      </c>
      <c r="Z39" s="125">
        <f t="shared" si="36"/>
        <v>1.8089725036179449</v>
      </c>
      <c r="AA39" s="15"/>
      <c r="AB39" s="15"/>
      <c r="AC39" s="113" t="e">
        <f t="shared" si="53"/>
        <v>#DIV/0!</v>
      </c>
      <c r="AD39" s="15">
        <v>1382</v>
      </c>
      <c r="AE39" s="15"/>
      <c r="AF39" s="38">
        <f t="shared" si="16"/>
        <v>0</v>
      </c>
      <c r="AG39" s="113">
        <v>1382</v>
      </c>
      <c r="AH39" s="113"/>
      <c r="AI39" s="113"/>
      <c r="AJ39" s="113">
        <v>1382</v>
      </c>
      <c r="AK39" s="113"/>
      <c r="AL39" s="113">
        <f t="shared" si="54"/>
        <v>0</v>
      </c>
      <c r="AM39" s="113">
        <v>1443</v>
      </c>
      <c r="AN39" s="113">
        <v>124</v>
      </c>
      <c r="AO39" s="113">
        <f t="shared" si="55"/>
        <v>8.5932085932085922</v>
      </c>
      <c r="AP39" s="113">
        <v>1305</v>
      </c>
      <c r="AQ39" s="113"/>
      <c r="AR39" s="132">
        <f t="shared" si="7"/>
        <v>0</v>
      </c>
      <c r="AS39" s="132">
        <v>1305</v>
      </c>
      <c r="AT39" s="132"/>
      <c r="AU39" s="132">
        <f t="shared" si="19"/>
        <v>0</v>
      </c>
      <c r="AV39" s="132">
        <v>1305</v>
      </c>
      <c r="AW39" s="132"/>
      <c r="AX39" s="132">
        <f t="shared" si="8"/>
        <v>0</v>
      </c>
      <c r="AY39" s="132"/>
      <c r="AZ39" s="132"/>
      <c r="BA39" s="132"/>
      <c r="BB39" s="142">
        <f t="shared" si="9"/>
        <v>15882</v>
      </c>
      <c r="BC39" s="133">
        <f t="shared" si="10"/>
        <v>331</v>
      </c>
      <c r="BD39" s="49">
        <f t="shared" si="11"/>
        <v>2.0841203878604708</v>
      </c>
      <c r="BE39" s="80">
        <f t="shared" si="20"/>
        <v>18501</v>
      </c>
      <c r="BF39" s="79">
        <f t="shared" si="12"/>
        <v>1083</v>
      </c>
      <c r="BG39" s="81">
        <f t="shared" si="13"/>
        <v>5.8537376358034701</v>
      </c>
    </row>
    <row r="40" spans="1:59" ht="18.75" x14ac:dyDescent="0.3">
      <c r="A40" s="199"/>
      <c r="B40" s="94" t="s">
        <v>33</v>
      </c>
      <c r="C40" s="56">
        <f>C41+C42+C43+C44</f>
        <v>347</v>
      </c>
      <c r="D40" s="25">
        <f>D41+D42+D43+D44</f>
        <v>35</v>
      </c>
      <c r="E40" s="26">
        <f t="shared" si="14"/>
        <v>10.086455331412104</v>
      </c>
      <c r="F40" s="25"/>
      <c r="G40" s="25"/>
      <c r="H40" s="25"/>
      <c r="I40" s="33"/>
      <c r="J40" s="33"/>
      <c r="K40" s="47"/>
      <c r="L40" s="61">
        <f t="shared" si="0"/>
        <v>347</v>
      </c>
      <c r="M40" s="25">
        <f t="shared" si="1"/>
        <v>35</v>
      </c>
      <c r="N40" s="62">
        <f t="shared" si="2"/>
        <v>10.086455331412104</v>
      </c>
      <c r="O40" s="56">
        <f>O41+O42+O43+O44</f>
        <v>312</v>
      </c>
      <c r="P40" s="25">
        <f>P41+P42+P43+P44</f>
        <v>0</v>
      </c>
      <c r="Q40" s="26">
        <f t="shared" si="3"/>
        <v>0</v>
      </c>
      <c r="R40" s="33">
        <f>R41+R42+R43+R44</f>
        <v>312</v>
      </c>
      <c r="S40" s="33">
        <f>S41+S42+S43+S44</f>
        <v>0</v>
      </c>
      <c r="T40" s="33">
        <f>S40/R40*100</f>
        <v>0</v>
      </c>
      <c r="U40" s="33">
        <f>U41+U42+U43+U44</f>
        <v>312</v>
      </c>
      <c r="V40" s="33">
        <f>V41+V42+V43+V44</f>
        <v>0</v>
      </c>
      <c r="W40" s="123">
        <f>V40/U40*100</f>
        <v>0</v>
      </c>
      <c r="X40" s="33">
        <f>X41+X42+X43+X44</f>
        <v>662</v>
      </c>
      <c r="Y40" s="33">
        <f>Y41+Y42+Y43+Y44</f>
        <v>0</v>
      </c>
      <c r="Z40" s="123">
        <f t="shared" si="36"/>
        <v>0</v>
      </c>
      <c r="AA40" s="109">
        <f>AA41+AA42+AA43+AA44</f>
        <v>0</v>
      </c>
      <c r="AB40" s="109">
        <f>AB41+AB42+AB43+AB44</f>
        <v>0</v>
      </c>
      <c r="AC40" s="109"/>
      <c r="AD40" s="56">
        <f>AD41+AD42+AD43+AD44</f>
        <v>312</v>
      </c>
      <c r="AE40" s="56">
        <f>AE41+AE42+AE43+AE44</f>
        <v>0</v>
      </c>
      <c r="AF40" s="26">
        <f t="shared" si="16"/>
        <v>0</v>
      </c>
      <c r="AG40" s="109">
        <f>AG41+AG42+AG43+AG44</f>
        <v>312</v>
      </c>
      <c r="AH40" s="109">
        <f>AH41+AH42+AH43+AH44</f>
        <v>0</v>
      </c>
      <c r="AI40" s="109"/>
      <c r="AJ40" s="109">
        <f>AJ41+AJ42+AJ43+AJ44</f>
        <v>312</v>
      </c>
      <c r="AK40" s="109">
        <f>AK41+AK42+AK43+AK44</f>
        <v>0</v>
      </c>
      <c r="AL40" s="109">
        <f>AK40/AJ40*100</f>
        <v>0</v>
      </c>
      <c r="AM40" s="109">
        <f>AM41+AM42+AM43+AM44</f>
        <v>312</v>
      </c>
      <c r="AN40" s="109">
        <f>AN41+AN42+AN43+AN44</f>
        <v>0</v>
      </c>
      <c r="AO40" s="109">
        <f>AN40/AM40*100</f>
        <v>0</v>
      </c>
      <c r="AP40" s="109">
        <f>AP41+AP42+AP43+AP44</f>
        <v>312</v>
      </c>
      <c r="AQ40" s="109">
        <f>AQ41+AQ42+AQ43+AQ44</f>
        <v>26</v>
      </c>
      <c r="AR40" s="135">
        <f t="shared" si="7"/>
        <v>8.3333333333333321</v>
      </c>
      <c r="AS40" s="135">
        <f>AS41+AS42+AS43+AS44</f>
        <v>286</v>
      </c>
      <c r="AT40" s="118">
        <f>AT41+AT42+AT43+AT44</f>
        <v>0</v>
      </c>
      <c r="AU40" s="56">
        <f t="shared" si="19"/>
        <v>0</v>
      </c>
      <c r="AV40" s="56">
        <f>AV41+AV42+AV43+AV44</f>
        <v>286</v>
      </c>
      <c r="AW40" s="56">
        <f>AW41+AW42+AW43+AW44</f>
        <v>0</v>
      </c>
      <c r="AX40" s="109">
        <f t="shared" si="8"/>
        <v>0</v>
      </c>
      <c r="AY40" s="109"/>
      <c r="AZ40" s="109"/>
      <c r="BA40" s="109"/>
      <c r="BB40" s="56">
        <f t="shared" si="9"/>
        <v>3730</v>
      </c>
      <c r="BC40" s="25">
        <f t="shared" si="10"/>
        <v>26</v>
      </c>
      <c r="BD40" s="48">
        <f t="shared" si="11"/>
        <v>0.69705093833780152</v>
      </c>
      <c r="BE40" s="61">
        <f t="shared" si="20"/>
        <v>4077</v>
      </c>
      <c r="BF40" s="25">
        <f t="shared" si="12"/>
        <v>61</v>
      </c>
      <c r="BG40" s="62">
        <f t="shared" si="13"/>
        <v>1.4961981849399069</v>
      </c>
    </row>
    <row r="41" spans="1:59" ht="18.75" x14ac:dyDescent="0.3">
      <c r="A41" s="199"/>
      <c r="B41" s="93" t="s">
        <v>47</v>
      </c>
      <c r="C41" s="57">
        <v>30</v>
      </c>
      <c r="D41" s="15"/>
      <c r="E41" s="38">
        <f t="shared" si="14"/>
        <v>0</v>
      </c>
      <c r="F41" s="21"/>
      <c r="G41" s="21"/>
      <c r="H41" s="21"/>
      <c r="I41" s="21"/>
      <c r="J41" s="21"/>
      <c r="K41" s="10"/>
      <c r="L41" s="14">
        <f t="shared" si="0"/>
        <v>30</v>
      </c>
      <c r="M41" s="15">
        <f t="shared" si="1"/>
        <v>0</v>
      </c>
      <c r="N41" s="63">
        <f t="shared" si="2"/>
        <v>0</v>
      </c>
      <c r="O41" s="58">
        <v>30</v>
      </c>
      <c r="P41" s="21"/>
      <c r="Q41" s="22">
        <f t="shared" si="3"/>
        <v>0</v>
      </c>
      <c r="R41" s="21">
        <v>30</v>
      </c>
      <c r="S41" s="21"/>
      <c r="T41" s="21"/>
      <c r="U41" s="21">
        <v>30</v>
      </c>
      <c r="V41" s="21"/>
      <c r="W41" s="128">
        <f t="shared" ref="W41:W44" si="56">V41/U41*100</f>
        <v>0</v>
      </c>
      <c r="X41" s="21">
        <v>30</v>
      </c>
      <c r="Y41" s="21"/>
      <c r="Z41" s="127">
        <f t="shared" si="36"/>
        <v>0</v>
      </c>
      <c r="AA41" s="58"/>
      <c r="AB41" s="58"/>
      <c r="AC41" s="58"/>
      <c r="AD41" s="14">
        <v>30</v>
      </c>
      <c r="AE41" s="14"/>
      <c r="AF41" s="110">
        <f t="shared" si="16"/>
        <v>0</v>
      </c>
      <c r="AG41" s="58">
        <v>30</v>
      </c>
      <c r="AH41" s="58"/>
      <c r="AI41" s="58"/>
      <c r="AJ41" s="58">
        <v>30</v>
      </c>
      <c r="AK41" s="58"/>
      <c r="AL41" s="58"/>
      <c r="AM41" s="58">
        <v>30</v>
      </c>
      <c r="AN41" s="58"/>
      <c r="AO41" s="58">
        <f>AN41/AM41*100</f>
        <v>0</v>
      </c>
      <c r="AP41" s="58">
        <v>30</v>
      </c>
      <c r="AQ41" s="58">
        <v>5</v>
      </c>
      <c r="AR41" s="136">
        <f t="shared" si="7"/>
        <v>16.666666666666664</v>
      </c>
      <c r="AS41" s="136">
        <v>25</v>
      </c>
      <c r="AT41" s="136"/>
      <c r="AU41" s="132">
        <f t="shared" si="19"/>
        <v>0</v>
      </c>
      <c r="AV41" s="132">
        <v>25</v>
      </c>
      <c r="AW41" s="132"/>
      <c r="AX41" s="132">
        <f t="shared" si="8"/>
        <v>0</v>
      </c>
      <c r="AY41" s="132"/>
      <c r="AZ41" s="132"/>
      <c r="BA41" s="132"/>
      <c r="BB41" s="142">
        <f t="shared" si="9"/>
        <v>320</v>
      </c>
      <c r="BC41" s="133">
        <f t="shared" si="10"/>
        <v>5</v>
      </c>
      <c r="BD41" s="49">
        <f t="shared" si="11"/>
        <v>1.5625</v>
      </c>
      <c r="BE41" s="80">
        <f t="shared" si="20"/>
        <v>350</v>
      </c>
      <c r="BF41" s="79">
        <f t="shared" si="12"/>
        <v>5</v>
      </c>
      <c r="BG41" s="81">
        <f t="shared" si="13"/>
        <v>1.4285714285714286</v>
      </c>
    </row>
    <row r="42" spans="1:59" ht="18.75" x14ac:dyDescent="0.3">
      <c r="A42" s="199"/>
      <c r="B42" s="93" t="s">
        <v>48</v>
      </c>
      <c r="C42" s="57">
        <v>82</v>
      </c>
      <c r="D42" s="15"/>
      <c r="E42" s="38">
        <f t="shared" si="14"/>
        <v>0</v>
      </c>
      <c r="F42" s="21"/>
      <c r="G42" s="21"/>
      <c r="H42" s="21"/>
      <c r="I42" s="21"/>
      <c r="J42" s="21"/>
      <c r="K42" s="10"/>
      <c r="L42" s="14">
        <f t="shared" si="0"/>
        <v>82</v>
      </c>
      <c r="M42" s="15">
        <f t="shared" si="1"/>
        <v>0</v>
      </c>
      <c r="N42" s="63">
        <f t="shared" si="2"/>
        <v>0</v>
      </c>
      <c r="O42" s="57">
        <v>86</v>
      </c>
      <c r="P42" s="15"/>
      <c r="Q42" s="38">
        <f t="shared" si="3"/>
        <v>0</v>
      </c>
      <c r="R42" s="21">
        <v>86</v>
      </c>
      <c r="S42" s="21"/>
      <c r="T42" s="21"/>
      <c r="U42" s="21">
        <v>86</v>
      </c>
      <c r="V42" s="21"/>
      <c r="W42" s="128">
        <f t="shared" si="56"/>
        <v>0</v>
      </c>
      <c r="X42" s="21">
        <v>116</v>
      </c>
      <c r="Y42" s="21"/>
      <c r="Z42" s="127">
        <f t="shared" si="36"/>
        <v>0</v>
      </c>
      <c r="AA42" s="58"/>
      <c r="AB42" s="58"/>
      <c r="AC42" s="58"/>
      <c r="AD42" s="14">
        <v>86</v>
      </c>
      <c r="AE42" s="14"/>
      <c r="AF42" s="110">
        <f t="shared" si="16"/>
        <v>0</v>
      </c>
      <c r="AG42" s="58">
        <v>86</v>
      </c>
      <c r="AH42" s="58"/>
      <c r="AI42" s="58"/>
      <c r="AJ42" s="58">
        <v>86</v>
      </c>
      <c r="AK42" s="58"/>
      <c r="AL42" s="58">
        <f>AK42/AJ42*100</f>
        <v>0</v>
      </c>
      <c r="AM42" s="58">
        <v>86</v>
      </c>
      <c r="AN42" s="58"/>
      <c r="AO42" s="58">
        <f t="shared" ref="AO42:AO44" si="57">AN42/AM42*100</f>
        <v>0</v>
      </c>
      <c r="AP42" s="58">
        <v>86</v>
      </c>
      <c r="AQ42" s="58">
        <v>6</v>
      </c>
      <c r="AR42" s="136">
        <f t="shared" si="7"/>
        <v>6.9767441860465116</v>
      </c>
      <c r="AS42" s="136">
        <v>80</v>
      </c>
      <c r="AT42" s="136"/>
      <c r="AU42" s="132">
        <f t="shared" si="19"/>
        <v>0</v>
      </c>
      <c r="AV42" s="132">
        <v>80</v>
      </c>
      <c r="AW42" s="132"/>
      <c r="AX42" s="132">
        <f t="shared" si="8"/>
        <v>0</v>
      </c>
      <c r="AY42" s="132"/>
      <c r="AZ42" s="132"/>
      <c r="BA42" s="132"/>
      <c r="BB42" s="142">
        <f t="shared" si="9"/>
        <v>964</v>
      </c>
      <c r="BC42" s="133">
        <f t="shared" si="10"/>
        <v>6</v>
      </c>
      <c r="BD42" s="49">
        <f t="shared" si="11"/>
        <v>0.62240663900414939</v>
      </c>
      <c r="BE42" s="80">
        <f t="shared" si="20"/>
        <v>1046</v>
      </c>
      <c r="BF42" s="79">
        <f t="shared" si="12"/>
        <v>6</v>
      </c>
      <c r="BG42" s="81">
        <f t="shared" si="13"/>
        <v>0.57361376673040154</v>
      </c>
    </row>
    <row r="43" spans="1:59" ht="18.75" x14ac:dyDescent="0.3">
      <c r="A43" s="199"/>
      <c r="B43" s="93" t="s">
        <v>49</v>
      </c>
      <c r="C43" s="57">
        <v>179</v>
      </c>
      <c r="D43" s="15">
        <v>35</v>
      </c>
      <c r="E43" s="38">
        <f t="shared" si="14"/>
        <v>19.553072625698324</v>
      </c>
      <c r="F43" s="21"/>
      <c r="G43" s="21"/>
      <c r="H43" s="21"/>
      <c r="I43" s="21"/>
      <c r="J43" s="21"/>
      <c r="K43" s="10"/>
      <c r="L43" s="14">
        <f t="shared" si="0"/>
        <v>179</v>
      </c>
      <c r="M43" s="15">
        <f t="shared" si="1"/>
        <v>35</v>
      </c>
      <c r="N43" s="63">
        <f t="shared" si="2"/>
        <v>19.553072625698324</v>
      </c>
      <c r="O43" s="57">
        <v>140</v>
      </c>
      <c r="P43" s="15"/>
      <c r="Q43" s="38">
        <f t="shared" si="3"/>
        <v>0</v>
      </c>
      <c r="R43" s="21">
        <v>140</v>
      </c>
      <c r="S43" s="21"/>
      <c r="T43" s="21"/>
      <c r="U43" s="21">
        <v>140</v>
      </c>
      <c r="V43" s="21"/>
      <c r="W43" s="128">
        <f t="shared" si="56"/>
        <v>0</v>
      </c>
      <c r="X43" s="21">
        <v>300</v>
      </c>
      <c r="Y43" s="21"/>
      <c r="Z43" s="127">
        <f t="shared" si="36"/>
        <v>0</v>
      </c>
      <c r="AA43" s="58"/>
      <c r="AB43" s="58"/>
      <c r="AC43" s="58"/>
      <c r="AD43" s="14">
        <v>140</v>
      </c>
      <c r="AE43" s="14"/>
      <c r="AF43" s="110">
        <f t="shared" si="16"/>
        <v>0</v>
      </c>
      <c r="AG43" s="58">
        <v>140</v>
      </c>
      <c r="AH43" s="58"/>
      <c r="AI43" s="58"/>
      <c r="AJ43" s="58">
        <v>140</v>
      </c>
      <c r="AK43" s="58"/>
      <c r="AL43" s="58">
        <f t="shared" ref="AL43:AL52" si="58">AK43/AJ43*100</f>
        <v>0</v>
      </c>
      <c r="AM43" s="58">
        <v>140</v>
      </c>
      <c r="AN43" s="58"/>
      <c r="AO43" s="58">
        <f t="shared" si="57"/>
        <v>0</v>
      </c>
      <c r="AP43" s="58">
        <v>140</v>
      </c>
      <c r="AQ43" s="58">
        <v>7</v>
      </c>
      <c r="AR43" s="136">
        <f t="shared" si="7"/>
        <v>5</v>
      </c>
      <c r="AS43" s="136">
        <v>133</v>
      </c>
      <c r="AT43" s="136"/>
      <c r="AU43" s="132">
        <f t="shared" si="19"/>
        <v>0</v>
      </c>
      <c r="AV43" s="132">
        <v>133</v>
      </c>
      <c r="AW43" s="132"/>
      <c r="AX43" s="132">
        <f t="shared" si="8"/>
        <v>0</v>
      </c>
      <c r="AY43" s="132"/>
      <c r="AZ43" s="132"/>
      <c r="BA43" s="132"/>
      <c r="BB43" s="142">
        <f t="shared" si="9"/>
        <v>1686</v>
      </c>
      <c r="BC43" s="133">
        <f t="shared" si="10"/>
        <v>7</v>
      </c>
      <c r="BD43" s="49">
        <f t="shared" si="11"/>
        <v>0.41518386714116245</v>
      </c>
      <c r="BE43" s="80">
        <f t="shared" si="20"/>
        <v>1865</v>
      </c>
      <c r="BF43" s="79">
        <f t="shared" si="12"/>
        <v>42</v>
      </c>
      <c r="BG43" s="81">
        <f t="shared" si="13"/>
        <v>2.2520107238605895</v>
      </c>
    </row>
    <row r="44" spans="1:59" ht="18.75" x14ac:dyDescent="0.3">
      <c r="A44" s="199"/>
      <c r="B44" s="93" t="s">
        <v>50</v>
      </c>
      <c r="C44" s="57">
        <v>56</v>
      </c>
      <c r="D44" s="15"/>
      <c r="E44" s="38">
        <f t="shared" si="14"/>
        <v>0</v>
      </c>
      <c r="F44" s="21"/>
      <c r="G44" s="21"/>
      <c r="H44" s="21"/>
      <c r="I44" s="21"/>
      <c r="J44" s="21"/>
      <c r="K44" s="10"/>
      <c r="L44" s="14">
        <f t="shared" si="0"/>
        <v>56</v>
      </c>
      <c r="M44" s="15">
        <f t="shared" si="1"/>
        <v>0</v>
      </c>
      <c r="N44" s="63">
        <f t="shared" si="2"/>
        <v>0</v>
      </c>
      <c r="O44" s="57">
        <v>56</v>
      </c>
      <c r="P44" s="15"/>
      <c r="Q44" s="38">
        <f t="shared" si="3"/>
        <v>0</v>
      </c>
      <c r="R44" s="21">
        <v>56</v>
      </c>
      <c r="S44" s="21"/>
      <c r="T44" s="21"/>
      <c r="U44" s="21">
        <v>56</v>
      </c>
      <c r="V44" s="21"/>
      <c r="W44" s="128">
        <f t="shared" si="56"/>
        <v>0</v>
      </c>
      <c r="X44" s="21">
        <v>216</v>
      </c>
      <c r="Y44" s="21"/>
      <c r="Z44" s="127">
        <f t="shared" si="36"/>
        <v>0</v>
      </c>
      <c r="AA44" s="58"/>
      <c r="AB44" s="58"/>
      <c r="AC44" s="58"/>
      <c r="AD44" s="14">
        <v>56</v>
      </c>
      <c r="AE44" s="14"/>
      <c r="AF44" s="110">
        <f t="shared" si="16"/>
        <v>0</v>
      </c>
      <c r="AG44" s="58">
        <v>56</v>
      </c>
      <c r="AH44" s="58"/>
      <c r="AI44" s="58"/>
      <c r="AJ44" s="58">
        <v>56</v>
      </c>
      <c r="AK44" s="58"/>
      <c r="AL44" s="58">
        <f t="shared" si="58"/>
        <v>0</v>
      </c>
      <c r="AM44" s="58">
        <v>56</v>
      </c>
      <c r="AN44" s="58"/>
      <c r="AO44" s="58">
        <f t="shared" si="57"/>
        <v>0</v>
      </c>
      <c r="AP44" s="58">
        <v>56</v>
      </c>
      <c r="AQ44" s="58">
        <v>8</v>
      </c>
      <c r="AR44" s="136">
        <f t="shared" si="7"/>
        <v>14.285714285714285</v>
      </c>
      <c r="AS44" s="136">
        <v>48</v>
      </c>
      <c r="AT44" s="136"/>
      <c r="AU44" s="132">
        <f t="shared" si="19"/>
        <v>0</v>
      </c>
      <c r="AV44" s="132">
        <v>48</v>
      </c>
      <c r="AW44" s="132"/>
      <c r="AX44" s="132">
        <f t="shared" si="8"/>
        <v>0</v>
      </c>
      <c r="AY44" s="132"/>
      <c r="AZ44" s="132"/>
      <c r="BA44" s="132"/>
      <c r="BB44" s="142">
        <f t="shared" si="9"/>
        <v>760</v>
      </c>
      <c r="BC44" s="133">
        <f t="shared" si="10"/>
        <v>8</v>
      </c>
      <c r="BD44" s="49">
        <f t="shared" si="11"/>
        <v>1.0526315789473684</v>
      </c>
      <c r="BE44" s="80">
        <f t="shared" si="20"/>
        <v>816</v>
      </c>
      <c r="BF44" s="79">
        <f t="shared" si="12"/>
        <v>8</v>
      </c>
      <c r="BG44" s="81">
        <f t="shared" si="13"/>
        <v>0.98039215686274506</v>
      </c>
    </row>
    <row r="45" spans="1:59" ht="18.75" x14ac:dyDescent="0.3">
      <c r="A45" s="199"/>
      <c r="B45" s="92" t="s">
        <v>34</v>
      </c>
      <c r="C45" s="56">
        <f>C46+C47+C48+C49</f>
        <v>184</v>
      </c>
      <c r="D45" s="25">
        <f>D46+D47+D48+D49</f>
        <v>164</v>
      </c>
      <c r="E45" s="26">
        <f t="shared" si="14"/>
        <v>89.130434782608688</v>
      </c>
      <c r="F45" s="25"/>
      <c r="G45" s="25"/>
      <c r="H45" s="25"/>
      <c r="I45" s="33"/>
      <c r="J45" s="33"/>
      <c r="K45" s="47"/>
      <c r="L45" s="61">
        <f t="shared" si="0"/>
        <v>184</v>
      </c>
      <c r="M45" s="25">
        <f t="shared" si="1"/>
        <v>164</v>
      </c>
      <c r="N45" s="62">
        <f t="shared" si="2"/>
        <v>89.130434782608688</v>
      </c>
      <c r="O45" s="56">
        <f>O46+O47+O48+O49</f>
        <v>20</v>
      </c>
      <c r="P45" s="25">
        <f>P46+P47+P48+P49</f>
        <v>0</v>
      </c>
      <c r="Q45" s="26">
        <f t="shared" si="3"/>
        <v>0</v>
      </c>
      <c r="R45" s="33">
        <f>R46+R47+R48+R49</f>
        <v>26</v>
      </c>
      <c r="S45" s="33">
        <f>S46+S47+S48+S49</f>
        <v>6</v>
      </c>
      <c r="T45" s="123">
        <f>S45/R45*100</f>
        <v>23.076923076923077</v>
      </c>
      <c r="U45" s="33">
        <f>U46+U47+U48+U49</f>
        <v>20</v>
      </c>
      <c r="V45" s="33">
        <f>V46+V47+V48+V49</f>
        <v>0</v>
      </c>
      <c r="W45" s="123">
        <f>V45/U45*100</f>
        <v>0</v>
      </c>
      <c r="X45" s="33">
        <f>X46+X47+X48+X49</f>
        <v>20</v>
      </c>
      <c r="Y45" s="33">
        <f>Y46+Y47+Y48+Y49</f>
        <v>0</v>
      </c>
      <c r="Z45" s="123">
        <f t="shared" si="36"/>
        <v>0</v>
      </c>
      <c r="AA45" s="109">
        <f>AA46+AA47+AA48+AA49</f>
        <v>0</v>
      </c>
      <c r="AB45" s="109"/>
      <c r="AC45" s="109"/>
      <c r="AD45" s="56">
        <f>AD46+AD47+AD48+AD49</f>
        <v>0</v>
      </c>
      <c r="AE45" s="56">
        <f>AE46+AE47+AE48+AE49</f>
        <v>0</v>
      </c>
      <c r="AF45" s="26" t="e">
        <f t="shared" si="16"/>
        <v>#DIV/0!</v>
      </c>
      <c r="AG45" s="109">
        <f>AG46+AG47+AG48+AG49</f>
        <v>0</v>
      </c>
      <c r="AH45" s="109">
        <f>AH46+AH47+AH48+AH49</f>
        <v>0</v>
      </c>
      <c r="AI45" s="109"/>
      <c r="AJ45" s="109">
        <f>AJ46+AJ47+AJ48+AJ49</f>
        <v>0</v>
      </c>
      <c r="AK45" s="109">
        <f>AK46+AK47+AK48+AK49</f>
        <v>0</v>
      </c>
      <c r="AL45" s="109" t="e">
        <f t="shared" si="58"/>
        <v>#DIV/0!</v>
      </c>
      <c r="AM45" s="109"/>
      <c r="AN45" s="109"/>
      <c r="AO45" s="109"/>
      <c r="AP45" s="109"/>
      <c r="AQ45" s="109"/>
      <c r="AR45" s="109" t="e">
        <f t="shared" si="7"/>
        <v>#DIV/0!</v>
      </c>
      <c r="AS45" s="109">
        <f>AS46+AS47+AS48+AS49</f>
        <v>0</v>
      </c>
      <c r="AT45" s="109">
        <f>AT46+AT47+AT48+AT49</f>
        <v>0</v>
      </c>
      <c r="AU45" s="109" t="e">
        <f t="shared" si="19"/>
        <v>#DIV/0!</v>
      </c>
      <c r="AV45" s="109">
        <f>AV46+AV47+AV48+AV49</f>
        <v>0</v>
      </c>
      <c r="AW45" s="109">
        <f>AW46+AW47+AW48+AW49</f>
        <v>0</v>
      </c>
      <c r="AX45" s="109" t="e">
        <f t="shared" si="8"/>
        <v>#DIV/0!</v>
      </c>
      <c r="AY45" s="109"/>
      <c r="AZ45" s="109"/>
      <c r="BA45" s="109"/>
      <c r="BB45" s="56">
        <f t="shared" si="9"/>
        <v>86</v>
      </c>
      <c r="BC45" s="25">
        <f t="shared" si="10"/>
        <v>6</v>
      </c>
      <c r="BD45" s="48">
        <f t="shared" si="11"/>
        <v>6.9767441860465116</v>
      </c>
      <c r="BE45" s="61">
        <f t="shared" si="20"/>
        <v>270</v>
      </c>
      <c r="BF45" s="25">
        <f t="shared" si="12"/>
        <v>170</v>
      </c>
      <c r="BG45" s="62">
        <f t="shared" si="13"/>
        <v>62.962962962962962</v>
      </c>
    </row>
    <row r="46" spans="1:59" ht="18.75" x14ac:dyDescent="0.3">
      <c r="A46" s="199"/>
      <c r="B46" s="93" t="s">
        <v>47</v>
      </c>
      <c r="C46" s="57"/>
      <c r="D46" s="15"/>
      <c r="E46" s="38" t="e">
        <f t="shared" si="14"/>
        <v>#DIV/0!</v>
      </c>
      <c r="F46" s="21"/>
      <c r="G46" s="21"/>
      <c r="H46" s="21"/>
      <c r="I46" s="21"/>
      <c r="J46" s="21"/>
      <c r="K46" s="10"/>
      <c r="L46" s="14">
        <f t="shared" si="0"/>
        <v>0</v>
      </c>
      <c r="M46" s="15">
        <f t="shared" si="1"/>
        <v>0</v>
      </c>
      <c r="N46" s="63" t="e">
        <f t="shared" si="2"/>
        <v>#DIV/0!</v>
      </c>
      <c r="O46" s="58"/>
      <c r="P46" s="21"/>
      <c r="Q46" s="22" t="e">
        <f t="shared" si="3"/>
        <v>#DIV/0!</v>
      </c>
      <c r="R46" s="21"/>
      <c r="S46" s="21"/>
      <c r="T46" s="124" t="e">
        <f t="shared" ref="T46:T49" si="59">S46/R46*100</f>
        <v>#DIV/0!</v>
      </c>
      <c r="U46" s="21"/>
      <c r="V46" s="21"/>
      <c r="W46" s="128" t="e">
        <f t="shared" ref="W46:W49" si="60">V46/U46*100</f>
        <v>#DIV/0!</v>
      </c>
      <c r="X46" s="21"/>
      <c r="Y46" s="21"/>
      <c r="Z46" s="127" t="e">
        <f t="shared" si="36"/>
        <v>#DIV/0!</v>
      </c>
      <c r="AA46" s="58"/>
      <c r="AB46" s="58"/>
      <c r="AC46" s="58"/>
      <c r="AD46" s="58"/>
      <c r="AE46" s="58"/>
      <c r="AF46" s="38" t="e">
        <f t="shared" si="16"/>
        <v>#DIV/0!</v>
      </c>
      <c r="AG46" s="58"/>
      <c r="AH46" s="58"/>
      <c r="AI46" s="58"/>
      <c r="AJ46" s="58"/>
      <c r="AK46" s="58"/>
      <c r="AL46" s="58" t="e">
        <f t="shared" si="58"/>
        <v>#DIV/0!</v>
      </c>
      <c r="AM46" s="58"/>
      <c r="AN46" s="58"/>
      <c r="AO46" s="58"/>
      <c r="AP46" s="58"/>
      <c r="AQ46" s="58"/>
      <c r="AR46" s="132" t="e">
        <f t="shared" si="7"/>
        <v>#DIV/0!</v>
      </c>
      <c r="AS46" s="132"/>
      <c r="AT46" s="132"/>
      <c r="AU46" s="132" t="e">
        <f t="shared" si="19"/>
        <v>#DIV/0!</v>
      </c>
      <c r="AV46" s="132"/>
      <c r="AW46" s="132"/>
      <c r="AX46" s="132" t="e">
        <f t="shared" si="8"/>
        <v>#DIV/0!</v>
      </c>
      <c r="AY46" s="132"/>
      <c r="AZ46" s="132"/>
      <c r="BA46" s="132"/>
      <c r="BB46" s="142">
        <f t="shared" si="9"/>
        <v>0</v>
      </c>
      <c r="BC46" s="133">
        <f t="shared" si="10"/>
        <v>0</v>
      </c>
      <c r="BD46" s="49" t="e">
        <f t="shared" si="11"/>
        <v>#DIV/0!</v>
      </c>
      <c r="BE46" s="80">
        <f t="shared" si="20"/>
        <v>0</v>
      </c>
      <c r="BF46" s="79">
        <f t="shared" si="12"/>
        <v>0</v>
      </c>
      <c r="BG46" s="81" t="e">
        <f t="shared" si="13"/>
        <v>#DIV/0!</v>
      </c>
    </row>
    <row r="47" spans="1:59" ht="18.75" x14ac:dyDescent="0.3">
      <c r="A47" s="199"/>
      <c r="B47" s="93" t="s">
        <v>48</v>
      </c>
      <c r="C47" s="57">
        <v>16</v>
      </c>
      <c r="D47" s="15">
        <v>16</v>
      </c>
      <c r="E47" s="38">
        <f t="shared" si="14"/>
        <v>100</v>
      </c>
      <c r="F47" s="21"/>
      <c r="G47" s="21"/>
      <c r="H47" s="21"/>
      <c r="I47" s="21"/>
      <c r="J47" s="21"/>
      <c r="K47" s="10"/>
      <c r="L47" s="14">
        <f t="shared" si="0"/>
        <v>16</v>
      </c>
      <c r="M47" s="15">
        <f t="shared" si="1"/>
        <v>16</v>
      </c>
      <c r="N47" s="63">
        <f t="shared" si="2"/>
        <v>100</v>
      </c>
      <c r="O47" s="57"/>
      <c r="P47" s="15"/>
      <c r="Q47" s="38" t="e">
        <f t="shared" si="3"/>
        <v>#DIV/0!</v>
      </c>
      <c r="R47" s="21"/>
      <c r="S47" s="21"/>
      <c r="T47" s="124" t="e">
        <f t="shared" si="59"/>
        <v>#DIV/0!</v>
      </c>
      <c r="U47" s="21"/>
      <c r="V47" s="21"/>
      <c r="W47" s="128" t="e">
        <f t="shared" si="60"/>
        <v>#DIV/0!</v>
      </c>
      <c r="X47" s="21"/>
      <c r="Y47" s="21"/>
      <c r="Z47" s="127" t="e">
        <f t="shared" si="36"/>
        <v>#DIV/0!</v>
      </c>
      <c r="AA47" s="58"/>
      <c r="AB47" s="58"/>
      <c r="AC47" s="58"/>
      <c r="AD47" s="58"/>
      <c r="AE47" s="58"/>
      <c r="AF47" s="110" t="e">
        <f t="shared" si="16"/>
        <v>#DIV/0!</v>
      </c>
      <c r="AG47" s="58"/>
      <c r="AH47" s="58"/>
      <c r="AI47" s="58"/>
      <c r="AJ47" s="58"/>
      <c r="AK47" s="58"/>
      <c r="AL47" s="58" t="e">
        <f t="shared" si="58"/>
        <v>#DIV/0!</v>
      </c>
      <c r="AM47" s="58"/>
      <c r="AN47" s="58"/>
      <c r="AO47" s="58"/>
      <c r="AP47" s="58"/>
      <c r="AQ47" s="58"/>
      <c r="AR47" s="132" t="e">
        <f t="shared" si="7"/>
        <v>#DIV/0!</v>
      </c>
      <c r="AS47" s="132"/>
      <c r="AT47" s="132"/>
      <c r="AU47" s="132" t="e">
        <f t="shared" si="19"/>
        <v>#DIV/0!</v>
      </c>
      <c r="AV47" s="132"/>
      <c r="AW47" s="132"/>
      <c r="AX47" s="132" t="e">
        <f t="shared" si="8"/>
        <v>#DIV/0!</v>
      </c>
      <c r="AY47" s="132"/>
      <c r="AZ47" s="132"/>
      <c r="BA47" s="132"/>
      <c r="BB47" s="142">
        <f t="shared" si="9"/>
        <v>0</v>
      </c>
      <c r="BC47" s="133">
        <f t="shared" si="10"/>
        <v>0</v>
      </c>
      <c r="BD47" s="49" t="e">
        <f t="shared" si="11"/>
        <v>#DIV/0!</v>
      </c>
      <c r="BE47" s="80">
        <f t="shared" si="20"/>
        <v>16</v>
      </c>
      <c r="BF47" s="79">
        <f t="shared" si="12"/>
        <v>16</v>
      </c>
      <c r="BG47" s="81">
        <f t="shared" si="13"/>
        <v>100</v>
      </c>
    </row>
    <row r="48" spans="1:59" ht="18.75" x14ac:dyDescent="0.3">
      <c r="A48" s="199"/>
      <c r="B48" s="93" t="s">
        <v>49</v>
      </c>
      <c r="C48" s="57">
        <v>67</v>
      </c>
      <c r="D48" s="15">
        <v>47</v>
      </c>
      <c r="E48" s="38">
        <f t="shared" si="14"/>
        <v>70.149253731343293</v>
      </c>
      <c r="F48" s="21"/>
      <c r="G48" s="21"/>
      <c r="H48" s="21"/>
      <c r="I48" s="21"/>
      <c r="J48" s="21"/>
      <c r="K48" s="10"/>
      <c r="L48" s="14">
        <f t="shared" si="0"/>
        <v>67</v>
      </c>
      <c r="M48" s="15">
        <f t="shared" si="1"/>
        <v>47</v>
      </c>
      <c r="N48" s="63">
        <f t="shared" si="2"/>
        <v>70.149253731343293</v>
      </c>
      <c r="O48" s="57">
        <v>20</v>
      </c>
      <c r="P48" s="15"/>
      <c r="Q48" s="38">
        <f t="shared" si="3"/>
        <v>0</v>
      </c>
      <c r="R48" s="21">
        <v>26</v>
      </c>
      <c r="S48" s="21">
        <v>6</v>
      </c>
      <c r="T48" s="124">
        <f t="shared" si="59"/>
        <v>23.076923076923077</v>
      </c>
      <c r="U48" s="21">
        <v>20</v>
      </c>
      <c r="V48" s="21"/>
      <c r="W48" s="128">
        <f t="shared" si="60"/>
        <v>0</v>
      </c>
      <c r="X48" s="21">
        <v>20</v>
      </c>
      <c r="Y48" s="21"/>
      <c r="Z48" s="127">
        <f t="shared" si="36"/>
        <v>0</v>
      </c>
      <c r="AA48" s="58"/>
      <c r="AB48" s="58"/>
      <c r="AC48" s="58"/>
      <c r="AD48" s="58"/>
      <c r="AE48" s="58"/>
      <c r="AF48" s="110" t="e">
        <f t="shared" si="16"/>
        <v>#DIV/0!</v>
      </c>
      <c r="AG48" s="58"/>
      <c r="AH48" s="58"/>
      <c r="AI48" s="58"/>
      <c r="AJ48" s="58"/>
      <c r="AK48" s="58"/>
      <c r="AL48" s="58" t="e">
        <f t="shared" si="58"/>
        <v>#DIV/0!</v>
      </c>
      <c r="AM48" s="58"/>
      <c r="AN48" s="58"/>
      <c r="AO48" s="58"/>
      <c r="AP48" s="58"/>
      <c r="AQ48" s="58"/>
      <c r="AR48" s="132" t="e">
        <f t="shared" si="7"/>
        <v>#DIV/0!</v>
      </c>
      <c r="AS48" s="132"/>
      <c r="AT48" s="132"/>
      <c r="AU48" s="132" t="e">
        <f t="shared" si="19"/>
        <v>#DIV/0!</v>
      </c>
      <c r="AV48" s="132"/>
      <c r="AW48" s="132"/>
      <c r="AX48" s="132" t="e">
        <f t="shared" si="8"/>
        <v>#DIV/0!</v>
      </c>
      <c r="AY48" s="132"/>
      <c r="AZ48" s="132"/>
      <c r="BA48" s="132"/>
      <c r="BB48" s="142">
        <f t="shared" si="9"/>
        <v>86</v>
      </c>
      <c r="BC48" s="133">
        <f t="shared" si="10"/>
        <v>6</v>
      </c>
      <c r="BD48" s="49">
        <f t="shared" si="11"/>
        <v>6.9767441860465116</v>
      </c>
      <c r="BE48" s="80">
        <f t="shared" si="20"/>
        <v>153</v>
      </c>
      <c r="BF48" s="79">
        <f t="shared" si="12"/>
        <v>53</v>
      </c>
      <c r="BG48" s="81">
        <f t="shared" si="13"/>
        <v>34.640522875816991</v>
      </c>
    </row>
    <row r="49" spans="1:59" ht="18.75" x14ac:dyDescent="0.3">
      <c r="A49" s="199"/>
      <c r="B49" s="93" t="s">
        <v>50</v>
      </c>
      <c r="C49" s="57">
        <v>101</v>
      </c>
      <c r="D49" s="15">
        <v>101</v>
      </c>
      <c r="E49" s="38">
        <f t="shared" si="14"/>
        <v>100</v>
      </c>
      <c r="F49" s="21"/>
      <c r="G49" s="21"/>
      <c r="H49" s="21"/>
      <c r="I49" s="21"/>
      <c r="J49" s="21"/>
      <c r="K49" s="10"/>
      <c r="L49" s="14">
        <f t="shared" si="0"/>
        <v>101</v>
      </c>
      <c r="M49" s="15">
        <f t="shared" si="1"/>
        <v>101</v>
      </c>
      <c r="N49" s="63">
        <f t="shared" si="2"/>
        <v>100</v>
      </c>
      <c r="O49" s="57"/>
      <c r="P49" s="15"/>
      <c r="Q49" s="38" t="e">
        <f t="shared" si="3"/>
        <v>#DIV/0!</v>
      </c>
      <c r="R49" s="21"/>
      <c r="S49" s="21"/>
      <c r="T49" s="124" t="e">
        <f t="shared" si="59"/>
        <v>#DIV/0!</v>
      </c>
      <c r="U49" s="21"/>
      <c r="V49" s="21"/>
      <c r="W49" s="128" t="e">
        <f t="shared" si="60"/>
        <v>#DIV/0!</v>
      </c>
      <c r="X49" s="21"/>
      <c r="Y49" s="21"/>
      <c r="Z49" s="127" t="e">
        <f t="shared" si="36"/>
        <v>#DIV/0!</v>
      </c>
      <c r="AA49" s="58"/>
      <c r="AB49" s="58"/>
      <c r="AC49" s="58"/>
      <c r="AD49" s="58"/>
      <c r="AE49" s="58"/>
      <c r="AF49" s="110" t="e">
        <f t="shared" si="16"/>
        <v>#DIV/0!</v>
      </c>
      <c r="AG49" s="58"/>
      <c r="AH49" s="58"/>
      <c r="AI49" s="58"/>
      <c r="AJ49" s="58"/>
      <c r="AK49" s="58"/>
      <c r="AL49" s="58" t="e">
        <f t="shared" si="58"/>
        <v>#DIV/0!</v>
      </c>
      <c r="AM49" s="58"/>
      <c r="AN49" s="58"/>
      <c r="AO49" s="58"/>
      <c r="AP49" s="58"/>
      <c r="AQ49" s="58"/>
      <c r="AR49" s="132" t="e">
        <f t="shared" si="7"/>
        <v>#DIV/0!</v>
      </c>
      <c r="AS49" s="132"/>
      <c r="AT49" s="132"/>
      <c r="AU49" s="132" t="e">
        <f t="shared" si="19"/>
        <v>#DIV/0!</v>
      </c>
      <c r="AV49" s="132"/>
      <c r="AW49" s="132"/>
      <c r="AX49" s="132" t="e">
        <f t="shared" si="8"/>
        <v>#DIV/0!</v>
      </c>
      <c r="AY49" s="132"/>
      <c r="AZ49" s="132"/>
      <c r="BA49" s="132"/>
      <c r="BB49" s="142">
        <f t="shared" si="9"/>
        <v>0</v>
      </c>
      <c r="BC49" s="133">
        <f t="shared" si="10"/>
        <v>0</v>
      </c>
      <c r="BD49" s="49" t="e">
        <f t="shared" si="11"/>
        <v>#DIV/0!</v>
      </c>
      <c r="BE49" s="80">
        <f t="shared" si="20"/>
        <v>101</v>
      </c>
      <c r="BF49" s="79">
        <f t="shared" si="12"/>
        <v>101</v>
      </c>
      <c r="BG49" s="81">
        <f t="shared" si="13"/>
        <v>100</v>
      </c>
    </row>
    <row r="50" spans="1:59" ht="18.75" x14ac:dyDescent="0.3">
      <c r="A50" s="199"/>
      <c r="B50" s="92" t="s">
        <v>35</v>
      </c>
      <c r="C50" s="86">
        <f>C51+C52</f>
        <v>0</v>
      </c>
      <c r="D50" s="23">
        <f>D51+D52</f>
        <v>0</v>
      </c>
      <c r="E50" s="24" t="e">
        <f t="shared" si="14"/>
        <v>#DIV/0!</v>
      </c>
      <c r="F50" s="25"/>
      <c r="G50" s="25"/>
      <c r="H50" s="25"/>
      <c r="I50" s="33"/>
      <c r="J50" s="33"/>
      <c r="K50" s="47"/>
      <c r="L50" s="61">
        <f t="shared" si="0"/>
        <v>0</v>
      </c>
      <c r="M50" s="25">
        <f t="shared" si="1"/>
        <v>0</v>
      </c>
      <c r="N50" s="62" t="e">
        <f t="shared" si="2"/>
        <v>#DIV/0!</v>
      </c>
      <c r="O50" s="56">
        <f>O52</f>
        <v>0</v>
      </c>
      <c r="P50" s="25">
        <f>P52</f>
        <v>0</v>
      </c>
      <c r="Q50" s="26" t="e">
        <f t="shared" si="3"/>
        <v>#DIV/0!</v>
      </c>
      <c r="R50" s="33"/>
      <c r="S50" s="33"/>
      <c r="T50" s="33"/>
      <c r="U50" s="33">
        <f>U52</f>
        <v>0</v>
      </c>
      <c r="V50" s="33">
        <f>V52</f>
        <v>0</v>
      </c>
      <c r="W50" s="123" t="e">
        <f>V50/U50*100</f>
        <v>#DIV/0!</v>
      </c>
      <c r="X50" s="33">
        <f>X52</f>
        <v>0</v>
      </c>
      <c r="Y50" s="33">
        <f>Y52</f>
        <v>0</v>
      </c>
      <c r="Z50" s="123" t="e">
        <f t="shared" si="36"/>
        <v>#DIV/0!</v>
      </c>
      <c r="AA50" s="56">
        <f>AA52</f>
        <v>0</v>
      </c>
      <c r="AB50" s="109"/>
      <c r="AC50" s="109"/>
      <c r="AD50" s="109">
        <f>AD52</f>
        <v>0</v>
      </c>
      <c r="AE50" s="109">
        <f>AE52</f>
        <v>0</v>
      </c>
      <c r="AF50" s="26" t="e">
        <f t="shared" si="16"/>
        <v>#DIV/0!</v>
      </c>
      <c r="AG50" s="109">
        <f>AG52</f>
        <v>0</v>
      </c>
      <c r="AH50" s="109">
        <f>AH52</f>
        <v>0</v>
      </c>
      <c r="AI50" s="109"/>
      <c r="AJ50" s="109">
        <f>AJ52</f>
        <v>0</v>
      </c>
      <c r="AK50" s="109">
        <f>AK52</f>
        <v>0</v>
      </c>
      <c r="AL50" s="109" t="e">
        <f t="shared" si="58"/>
        <v>#DIV/0!</v>
      </c>
      <c r="AM50" s="109"/>
      <c r="AN50" s="109"/>
      <c r="AO50" s="109"/>
      <c r="AP50" s="109"/>
      <c r="AQ50" s="109"/>
      <c r="AR50" s="109" t="e">
        <f t="shared" si="7"/>
        <v>#DIV/0!</v>
      </c>
      <c r="AS50" s="109">
        <f>AS52</f>
        <v>0</v>
      </c>
      <c r="AT50" s="109">
        <f>AT52</f>
        <v>0</v>
      </c>
      <c r="AU50" s="109" t="e">
        <f t="shared" si="19"/>
        <v>#DIV/0!</v>
      </c>
      <c r="AV50" s="109">
        <f>AV52</f>
        <v>0</v>
      </c>
      <c r="AW50" s="109">
        <f>AW52</f>
        <v>0</v>
      </c>
      <c r="AX50" s="109" t="e">
        <f t="shared" si="8"/>
        <v>#DIV/0!</v>
      </c>
      <c r="AY50" s="109"/>
      <c r="AZ50" s="109"/>
      <c r="BA50" s="109"/>
      <c r="BB50" s="56">
        <f t="shared" si="9"/>
        <v>0</v>
      </c>
      <c r="BC50" s="25">
        <f t="shared" si="10"/>
        <v>0</v>
      </c>
      <c r="BD50" s="48" t="e">
        <f t="shared" si="11"/>
        <v>#DIV/0!</v>
      </c>
      <c r="BE50" s="61">
        <f t="shared" si="20"/>
        <v>0</v>
      </c>
      <c r="BF50" s="25">
        <f t="shared" si="12"/>
        <v>0</v>
      </c>
      <c r="BG50" s="62" t="e">
        <f t="shared" si="13"/>
        <v>#DIV/0!</v>
      </c>
    </row>
    <row r="51" spans="1:59" ht="15.75" hidden="1" customHeight="1" x14ac:dyDescent="0.3">
      <c r="A51" s="199"/>
      <c r="B51" s="93" t="s">
        <v>52</v>
      </c>
      <c r="C51" s="58"/>
      <c r="D51" s="21"/>
      <c r="E51" s="22" t="e">
        <f t="shared" si="14"/>
        <v>#DIV/0!</v>
      </c>
      <c r="F51" s="21"/>
      <c r="G51" s="21"/>
      <c r="H51" s="21"/>
      <c r="I51" s="21"/>
      <c r="J51" s="21"/>
      <c r="K51" s="10"/>
      <c r="L51" s="14">
        <f t="shared" si="0"/>
        <v>0</v>
      </c>
      <c r="M51" s="15">
        <f t="shared" si="1"/>
        <v>0</v>
      </c>
      <c r="N51" s="63" t="e">
        <f t="shared" si="2"/>
        <v>#DIV/0!</v>
      </c>
      <c r="O51" s="58"/>
      <c r="P51" s="21"/>
      <c r="Q51" s="22" t="e">
        <f t="shared" si="3"/>
        <v>#DIV/0!</v>
      </c>
      <c r="R51" s="21"/>
      <c r="S51" s="21"/>
      <c r="T51" s="21"/>
      <c r="U51" s="21"/>
      <c r="V51" s="21"/>
      <c r="W51" s="47" t="e">
        <f t="shared" ref="W51:W52" si="61">V51/U51*100</f>
        <v>#DIV/0!</v>
      </c>
      <c r="X51" s="21"/>
      <c r="Y51" s="21"/>
      <c r="Z51" s="33" t="e">
        <f t="shared" si="36"/>
        <v>#DIV/0!</v>
      </c>
      <c r="AA51" s="58"/>
      <c r="AB51" s="58"/>
      <c r="AC51" s="58"/>
      <c r="AD51" s="58"/>
      <c r="AE51" s="58"/>
      <c r="AF51" s="110" t="e">
        <f t="shared" si="16"/>
        <v>#DIV/0!</v>
      </c>
      <c r="AG51" s="58"/>
      <c r="AH51" s="58"/>
      <c r="AI51" s="58"/>
      <c r="AJ51" s="58"/>
      <c r="AK51" s="58"/>
      <c r="AL51" s="58" t="e">
        <f t="shared" si="58"/>
        <v>#DIV/0!</v>
      </c>
      <c r="AM51" s="58"/>
      <c r="AN51" s="58"/>
      <c r="AO51" s="58"/>
      <c r="AP51" s="58"/>
      <c r="AQ51" s="58"/>
      <c r="AR51" s="109" t="e">
        <f t="shared" si="7"/>
        <v>#DIV/0!</v>
      </c>
      <c r="AS51" s="109"/>
      <c r="AT51" s="109"/>
      <c r="AU51" s="132" t="e">
        <f t="shared" si="19"/>
        <v>#DIV/0!</v>
      </c>
      <c r="AV51" s="132"/>
      <c r="AW51" s="132"/>
      <c r="AX51" s="109" t="e">
        <f t="shared" si="8"/>
        <v>#DIV/0!</v>
      </c>
      <c r="AY51" s="109"/>
      <c r="AZ51" s="109"/>
      <c r="BA51" s="109"/>
      <c r="BB51" s="56">
        <f t="shared" si="9"/>
        <v>0</v>
      </c>
      <c r="BC51" s="25">
        <f t="shared" si="10"/>
        <v>0</v>
      </c>
      <c r="BD51" s="49" t="e">
        <f t="shared" si="11"/>
        <v>#DIV/0!</v>
      </c>
      <c r="BE51" s="80">
        <f t="shared" si="20"/>
        <v>0</v>
      </c>
      <c r="BF51" s="79">
        <f t="shared" si="12"/>
        <v>0</v>
      </c>
      <c r="BG51" s="81" t="e">
        <f t="shared" si="13"/>
        <v>#DIV/0!</v>
      </c>
    </row>
    <row r="52" spans="1:59" ht="18.75" x14ac:dyDescent="0.3">
      <c r="A52" s="199"/>
      <c r="B52" s="93" t="s">
        <v>49</v>
      </c>
      <c r="C52" s="57"/>
      <c r="D52" s="15"/>
      <c r="E52" s="38" t="e">
        <f t="shared" si="14"/>
        <v>#DIV/0!</v>
      </c>
      <c r="F52" s="21"/>
      <c r="G52" s="21"/>
      <c r="H52" s="21"/>
      <c r="I52" s="21"/>
      <c r="J52" s="21"/>
      <c r="K52" s="10"/>
      <c r="L52" s="14">
        <f t="shared" si="0"/>
        <v>0</v>
      </c>
      <c r="M52" s="15">
        <f t="shared" si="1"/>
        <v>0</v>
      </c>
      <c r="N52" s="63" t="e">
        <f t="shared" si="2"/>
        <v>#DIV/0!</v>
      </c>
      <c r="O52" s="57"/>
      <c r="P52" s="15"/>
      <c r="Q52" s="38" t="e">
        <f t="shared" si="3"/>
        <v>#DIV/0!</v>
      </c>
      <c r="R52" s="21"/>
      <c r="S52" s="21"/>
      <c r="T52" s="21"/>
      <c r="U52" s="21"/>
      <c r="V52" s="21"/>
      <c r="W52" s="128" t="e">
        <f t="shared" si="61"/>
        <v>#DIV/0!</v>
      </c>
      <c r="X52" s="21"/>
      <c r="Y52" s="21"/>
      <c r="Z52" s="21"/>
      <c r="AA52" s="57"/>
      <c r="AB52" s="58"/>
      <c r="AC52" s="58"/>
      <c r="AD52" s="58"/>
      <c r="AE52" s="58"/>
      <c r="AF52" s="38" t="e">
        <f t="shared" si="16"/>
        <v>#DIV/0!</v>
      </c>
      <c r="AG52" s="58"/>
      <c r="AH52" s="58"/>
      <c r="AI52" s="58"/>
      <c r="AJ52" s="58"/>
      <c r="AK52" s="58"/>
      <c r="AL52" s="58" t="e">
        <f t="shared" si="58"/>
        <v>#DIV/0!</v>
      </c>
      <c r="AM52" s="58"/>
      <c r="AN52" s="58"/>
      <c r="AO52" s="58"/>
      <c r="AP52" s="58"/>
      <c r="AQ52" s="58"/>
      <c r="AR52" s="132" t="e">
        <f t="shared" si="7"/>
        <v>#DIV/0!</v>
      </c>
      <c r="AS52" s="132"/>
      <c r="AT52" s="132"/>
      <c r="AU52" s="132" t="e">
        <f t="shared" si="19"/>
        <v>#DIV/0!</v>
      </c>
      <c r="AV52" s="132"/>
      <c r="AW52" s="132"/>
      <c r="AX52" s="132" t="e">
        <f t="shared" si="8"/>
        <v>#DIV/0!</v>
      </c>
      <c r="AY52" s="132"/>
      <c r="AZ52" s="132"/>
      <c r="BA52" s="132"/>
      <c r="BB52" s="142">
        <f t="shared" si="9"/>
        <v>0</v>
      </c>
      <c r="BC52" s="133">
        <f t="shared" si="10"/>
        <v>0</v>
      </c>
      <c r="BD52" s="49" t="e">
        <f t="shared" si="11"/>
        <v>#DIV/0!</v>
      </c>
      <c r="BE52" s="80">
        <f t="shared" si="20"/>
        <v>0</v>
      </c>
      <c r="BF52" s="79">
        <f t="shared" si="12"/>
        <v>0</v>
      </c>
      <c r="BG52" s="81" t="e">
        <f t="shared" si="13"/>
        <v>#DIV/0!</v>
      </c>
    </row>
    <row r="53" spans="1:59" ht="18.75" x14ac:dyDescent="0.3">
      <c r="A53" s="199"/>
      <c r="B53" s="92" t="s">
        <v>36</v>
      </c>
      <c r="C53" s="56">
        <f>C54+C55+C56+C57</f>
        <v>1332</v>
      </c>
      <c r="D53" s="25">
        <f t="shared" ref="D53" si="62">D54+D55+D56+D57</f>
        <v>303</v>
      </c>
      <c r="E53" s="26">
        <f t="shared" si="14"/>
        <v>22.747747747747749</v>
      </c>
      <c r="F53" s="25">
        <f>F54+F55+F56</f>
        <v>266</v>
      </c>
      <c r="G53" s="25">
        <f>G54+G55+G56</f>
        <v>20</v>
      </c>
      <c r="H53" s="25">
        <f>G53/F53*100</f>
        <v>7.518796992481203</v>
      </c>
      <c r="I53" s="25">
        <f>I54+I56+I55</f>
        <v>0</v>
      </c>
      <c r="J53" s="25">
        <f>J54+J56+J55</f>
        <v>0</v>
      </c>
      <c r="K53" s="48" t="e">
        <f>J53/I53*100</f>
        <v>#DIV/0!</v>
      </c>
      <c r="L53" s="61">
        <f t="shared" si="0"/>
        <v>1598</v>
      </c>
      <c r="M53" s="25">
        <f t="shared" si="1"/>
        <v>323</v>
      </c>
      <c r="N53" s="62">
        <f t="shared" si="2"/>
        <v>20.212765957446805</v>
      </c>
      <c r="O53" s="56">
        <f>O54+O55+O56</f>
        <v>829</v>
      </c>
      <c r="P53" s="25">
        <f>P54+P55+P56</f>
        <v>0</v>
      </c>
      <c r="Q53" s="26">
        <f t="shared" si="3"/>
        <v>0</v>
      </c>
      <c r="R53" s="25">
        <f>R54+R55+R56</f>
        <v>1049</v>
      </c>
      <c r="S53" s="25">
        <f>S54+S55+S56</f>
        <v>20</v>
      </c>
      <c r="T53" s="26">
        <f>S53/R53*100</f>
        <v>1.9065776930409915</v>
      </c>
      <c r="U53" s="25">
        <f>U54+U55+U56</f>
        <v>1009</v>
      </c>
      <c r="V53" s="25">
        <f>V54+V55+V56</f>
        <v>60</v>
      </c>
      <c r="W53" s="123">
        <f>V53/U53*100</f>
        <v>5.9464816650148657</v>
      </c>
      <c r="X53" s="25">
        <f>X54+X55+X56</f>
        <v>949</v>
      </c>
      <c r="Y53" s="25">
        <f>Y54+Y55+Y56</f>
        <v>0</v>
      </c>
      <c r="Z53" s="123">
        <f>Y53/X53*100</f>
        <v>0</v>
      </c>
      <c r="AA53" s="56">
        <f>AA54+AA55+AA56</f>
        <v>216</v>
      </c>
      <c r="AB53" s="56"/>
      <c r="AC53" s="56"/>
      <c r="AD53" s="56">
        <f>AD54+AD55+AD56</f>
        <v>619</v>
      </c>
      <c r="AE53" s="56">
        <f>AE54+AE55+AE56</f>
        <v>0</v>
      </c>
      <c r="AF53" s="26">
        <f t="shared" si="16"/>
        <v>0</v>
      </c>
      <c r="AG53" s="56">
        <f>AG54+AG55+AG56</f>
        <v>619</v>
      </c>
      <c r="AH53" s="56">
        <f>AH54+AH55+AH56</f>
        <v>0</v>
      </c>
      <c r="AI53" s="26">
        <f>AH53/AG53*100</f>
        <v>0</v>
      </c>
      <c r="AJ53" s="118">
        <f>AJ54+AJ55+AJ56</f>
        <v>619</v>
      </c>
      <c r="AK53" s="118">
        <f>AK54+AK55+AK56</f>
        <v>0</v>
      </c>
      <c r="AL53" s="118">
        <f>AK53/AJ53*100</f>
        <v>0</v>
      </c>
      <c r="AM53" s="118">
        <f>AM54+AM55+AM56</f>
        <v>619</v>
      </c>
      <c r="AN53" s="118">
        <f>AN54+AN55+AN56</f>
        <v>0</v>
      </c>
      <c r="AO53" s="118">
        <f>AN53/AM53*100</f>
        <v>0</v>
      </c>
      <c r="AP53" s="118">
        <f>AP54+AP55+AP56</f>
        <v>619</v>
      </c>
      <c r="AQ53" s="118">
        <f>AQ54+AQ55+AQ56</f>
        <v>0</v>
      </c>
      <c r="AR53" s="109">
        <f t="shared" si="7"/>
        <v>0</v>
      </c>
      <c r="AS53" s="109">
        <f>AS54+AS55+AS56</f>
        <v>619</v>
      </c>
      <c r="AT53" s="109">
        <f>AT54+AT55+AT56</f>
        <v>0</v>
      </c>
      <c r="AU53" s="109">
        <f t="shared" si="19"/>
        <v>0</v>
      </c>
      <c r="AV53" s="109">
        <f>AV54+AV55+AV56</f>
        <v>619</v>
      </c>
      <c r="AW53" s="109">
        <f>AW54+AW55+AW56</f>
        <v>0</v>
      </c>
      <c r="AX53" s="109">
        <f t="shared" si="8"/>
        <v>0</v>
      </c>
      <c r="AY53" s="109"/>
      <c r="AZ53" s="109"/>
      <c r="BA53" s="109"/>
      <c r="BB53" s="56">
        <f t="shared" si="9"/>
        <v>8385</v>
      </c>
      <c r="BC53" s="25">
        <f t="shared" si="10"/>
        <v>80</v>
      </c>
      <c r="BD53" s="48">
        <f t="shared" si="11"/>
        <v>0.95408467501490757</v>
      </c>
      <c r="BE53" s="61">
        <f t="shared" si="20"/>
        <v>9983</v>
      </c>
      <c r="BF53" s="25">
        <f t="shared" si="12"/>
        <v>403</v>
      </c>
      <c r="BG53" s="62">
        <f t="shared" si="13"/>
        <v>4.0368626665331062</v>
      </c>
    </row>
    <row r="54" spans="1:59" ht="18.75" x14ac:dyDescent="0.3">
      <c r="A54" s="199"/>
      <c r="B54" s="93" t="s">
        <v>47</v>
      </c>
      <c r="C54" s="57">
        <v>353</v>
      </c>
      <c r="D54" s="15">
        <v>87</v>
      </c>
      <c r="E54" s="38">
        <f t="shared" si="14"/>
        <v>24.645892351274785</v>
      </c>
      <c r="F54" s="15">
        <v>112</v>
      </c>
      <c r="G54" s="15"/>
      <c r="H54" s="15">
        <f t="shared" ref="H54:H55" si="63">G54/F54*100</f>
        <v>0</v>
      </c>
      <c r="I54" s="15"/>
      <c r="J54" s="15"/>
      <c r="K54" s="49" t="e">
        <f t="shared" ref="K54:K62" si="64">J54/I54*100</f>
        <v>#DIV/0!</v>
      </c>
      <c r="L54" s="14">
        <f t="shared" si="0"/>
        <v>465</v>
      </c>
      <c r="M54" s="15">
        <f t="shared" si="1"/>
        <v>87</v>
      </c>
      <c r="N54" s="63">
        <f t="shared" si="2"/>
        <v>18.70967741935484</v>
      </c>
      <c r="O54" s="57">
        <v>266</v>
      </c>
      <c r="P54" s="15"/>
      <c r="Q54" s="38">
        <f t="shared" si="3"/>
        <v>0</v>
      </c>
      <c r="R54" s="21">
        <v>267</v>
      </c>
      <c r="S54" s="21">
        <v>1</v>
      </c>
      <c r="T54" s="126">
        <f t="shared" ref="T54:T56" si="65">S54/R54*100</f>
        <v>0.37453183520599254</v>
      </c>
      <c r="U54" s="15">
        <v>265</v>
      </c>
      <c r="V54" s="21">
        <v>10</v>
      </c>
      <c r="W54" s="128">
        <f>V54/U54*100</f>
        <v>3.7735849056603774</v>
      </c>
      <c r="X54" s="15">
        <v>255</v>
      </c>
      <c r="Y54" s="15"/>
      <c r="Z54" s="38">
        <f>Y54/X54*100</f>
        <v>0</v>
      </c>
      <c r="AA54" s="57">
        <v>96</v>
      </c>
      <c r="AB54" s="110"/>
      <c r="AC54" s="110"/>
      <c r="AD54" s="57">
        <v>225</v>
      </c>
      <c r="AE54" s="57"/>
      <c r="AF54" s="38">
        <f t="shared" si="16"/>
        <v>0</v>
      </c>
      <c r="AG54" s="57">
        <v>225</v>
      </c>
      <c r="AH54" s="57"/>
      <c r="AI54" s="38">
        <f>AH54/AG54*100</f>
        <v>0</v>
      </c>
      <c r="AJ54" s="119">
        <v>225</v>
      </c>
      <c r="AK54" s="119"/>
      <c r="AL54" s="119">
        <f>AK54/AJ54*100</f>
        <v>0</v>
      </c>
      <c r="AM54" s="119">
        <v>225</v>
      </c>
      <c r="AN54" s="119"/>
      <c r="AO54" s="119">
        <f>AN54/AM54*100</f>
        <v>0</v>
      </c>
      <c r="AP54" s="119">
        <v>225</v>
      </c>
      <c r="AQ54" s="119"/>
      <c r="AR54" s="132">
        <f t="shared" si="7"/>
        <v>0</v>
      </c>
      <c r="AS54" s="132">
        <v>225</v>
      </c>
      <c r="AT54" s="132"/>
      <c r="AU54" s="132">
        <f t="shared" si="19"/>
        <v>0</v>
      </c>
      <c r="AV54" s="132">
        <v>225</v>
      </c>
      <c r="AW54" s="132"/>
      <c r="AX54" s="132">
        <f t="shared" si="8"/>
        <v>0</v>
      </c>
      <c r="AY54" s="132"/>
      <c r="AZ54" s="132"/>
      <c r="BA54" s="132"/>
      <c r="BB54" s="142">
        <f t="shared" si="9"/>
        <v>2724</v>
      </c>
      <c r="BC54" s="133">
        <f t="shared" si="10"/>
        <v>11</v>
      </c>
      <c r="BD54" s="49">
        <f t="shared" si="11"/>
        <v>0.40381791483113072</v>
      </c>
      <c r="BE54" s="80">
        <f t="shared" si="20"/>
        <v>3189</v>
      </c>
      <c r="BF54" s="79">
        <f t="shared" si="12"/>
        <v>98</v>
      </c>
      <c r="BG54" s="81">
        <f t="shared" si="13"/>
        <v>3.0730636563185953</v>
      </c>
    </row>
    <row r="55" spans="1:59" ht="18.75" x14ac:dyDescent="0.3">
      <c r="A55" s="199"/>
      <c r="B55" s="93" t="s">
        <v>48</v>
      </c>
      <c r="C55" s="57">
        <v>656</v>
      </c>
      <c r="D55" s="15">
        <v>133</v>
      </c>
      <c r="E55" s="38">
        <f t="shared" si="14"/>
        <v>20.274390243902442</v>
      </c>
      <c r="F55" s="15">
        <v>138</v>
      </c>
      <c r="G55" s="15">
        <v>20</v>
      </c>
      <c r="H55" s="15">
        <f t="shared" si="63"/>
        <v>14.492753623188406</v>
      </c>
      <c r="I55" s="15"/>
      <c r="J55" s="15"/>
      <c r="K55" s="49" t="e">
        <f t="shared" si="64"/>
        <v>#DIV/0!</v>
      </c>
      <c r="L55" s="14">
        <f t="shared" si="0"/>
        <v>794</v>
      </c>
      <c r="M55" s="15">
        <f t="shared" si="1"/>
        <v>153</v>
      </c>
      <c r="N55" s="63">
        <f t="shared" si="2"/>
        <v>19.269521410579348</v>
      </c>
      <c r="O55" s="57">
        <v>423</v>
      </c>
      <c r="P55" s="15"/>
      <c r="Q55" s="38">
        <f t="shared" si="3"/>
        <v>0</v>
      </c>
      <c r="R55" s="21">
        <v>525</v>
      </c>
      <c r="S55" s="21">
        <v>2</v>
      </c>
      <c r="T55" s="126">
        <f t="shared" si="65"/>
        <v>0.38095238095238093</v>
      </c>
      <c r="U55" s="15">
        <v>519</v>
      </c>
      <c r="V55" s="21">
        <v>30</v>
      </c>
      <c r="W55" s="128">
        <f t="shared" ref="W55:W56" si="66">V55/U55*100</f>
        <v>5.7803468208092488</v>
      </c>
      <c r="X55" s="15">
        <v>489</v>
      </c>
      <c r="Y55" s="15"/>
      <c r="Z55" s="38">
        <f t="shared" ref="Z55:Z56" si="67">Y55/X55*100</f>
        <v>0</v>
      </c>
      <c r="AA55" s="57">
        <v>120</v>
      </c>
      <c r="AB55" s="110"/>
      <c r="AC55" s="110"/>
      <c r="AD55" s="57">
        <v>289</v>
      </c>
      <c r="AE55" s="57"/>
      <c r="AF55" s="38">
        <f t="shared" si="16"/>
        <v>0</v>
      </c>
      <c r="AG55" s="57">
        <v>289</v>
      </c>
      <c r="AH55" s="57"/>
      <c r="AI55" s="38">
        <f t="shared" ref="AI55:AI61" si="68">AH55/AG55*100</f>
        <v>0</v>
      </c>
      <c r="AJ55" s="119">
        <v>289</v>
      </c>
      <c r="AK55" s="119"/>
      <c r="AL55" s="119">
        <f t="shared" ref="AL55:AL70" si="69">AK55/AJ55*100</f>
        <v>0</v>
      </c>
      <c r="AM55" s="119">
        <v>289</v>
      </c>
      <c r="AN55" s="119"/>
      <c r="AO55" s="119">
        <f t="shared" ref="AO55:AO56" si="70">AN55/AM55*100</f>
        <v>0</v>
      </c>
      <c r="AP55" s="119">
        <v>289</v>
      </c>
      <c r="AQ55" s="119"/>
      <c r="AR55" s="132">
        <f t="shared" si="7"/>
        <v>0</v>
      </c>
      <c r="AS55" s="132">
        <v>289</v>
      </c>
      <c r="AT55" s="132"/>
      <c r="AU55" s="132">
        <f t="shared" si="19"/>
        <v>0</v>
      </c>
      <c r="AV55" s="132">
        <v>289</v>
      </c>
      <c r="AW55" s="132"/>
      <c r="AX55" s="132">
        <f t="shared" si="8"/>
        <v>0</v>
      </c>
      <c r="AY55" s="132"/>
      <c r="AZ55" s="132"/>
      <c r="BA55" s="132"/>
      <c r="BB55" s="142">
        <f t="shared" si="9"/>
        <v>4099</v>
      </c>
      <c r="BC55" s="133">
        <f t="shared" si="10"/>
        <v>32</v>
      </c>
      <c r="BD55" s="49">
        <f t="shared" si="11"/>
        <v>0.78067821419858496</v>
      </c>
      <c r="BE55" s="80">
        <f t="shared" si="20"/>
        <v>4893</v>
      </c>
      <c r="BF55" s="79">
        <f t="shared" si="12"/>
        <v>185</v>
      </c>
      <c r="BG55" s="81">
        <f t="shared" si="13"/>
        <v>3.7809115062333949</v>
      </c>
    </row>
    <row r="56" spans="1:59" ht="18.75" x14ac:dyDescent="0.3">
      <c r="A56" s="199"/>
      <c r="B56" s="93" t="s">
        <v>49</v>
      </c>
      <c r="C56" s="57">
        <v>323</v>
      </c>
      <c r="D56" s="15">
        <v>83</v>
      </c>
      <c r="E56" s="38">
        <f t="shared" si="14"/>
        <v>25.696594427244584</v>
      </c>
      <c r="F56" s="15">
        <v>16</v>
      </c>
      <c r="G56" s="15"/>
      <c r="H56" s="15">
        <f>G56/F56*100</f>
        <v>0</v>
      </c>
      <c r="I56" s="15"/>
      <c r="J56" s="15"/>
      <c r="K56" s="49" t="e">
        <f t="shared" si="64"/>
        <v>#DIV/0!</v>
      </c>
      <c r="L56" s="14">
        <f t="shared" si="0"/>
        <v>339</v>
      </c>
      <c r="M56" s="15">
        <f t="shared" si="1"/>
        <v>83</v>
      </c>
      <c r="N56" s="63">
        <f t="shared" si="2"/>
        <v>24.483775811209441</v>
      </c>
      <c r="O56" s="57">
        <v>140</v>
      </c>
      <c r="P56" s="15"/>
      <c r="Q56" s="38">
        <f t="shared" si="3"/>
        <v>0</v>
      </c>
      <c r="R56" s="21">
        <v>257</v>
      </c>
      <c r="S56" s="21">
        <v>17</v>
      </c>
      <c r="T56" s="126">
        <f t="shared" si="65"/>
        <v>6.6147859922178993</v>
      </c>
      <c r="U56" s="15">
        <v>225</v>
      </c>
      <c r="V56" s="21">
        <v>20</v>
      </c>
      <c r="W56" s="128">
        <f t="shared" si="66"/>
        <v>8.8888888888888893</v>
      </c>
      <c r="X56" s="15">
        <v>205</v>
      </c>
      <c r="Y56" s="15"/>
      <c r="Z56" s="38">
        <f t="shared" si="67"/>
        <v>0</v>
      </c>
      <c r="AA56" s="57"/>
      <c r="AB56" s="110"/>
      <c r="AC56" s="110"/>
      <c r="AD56" s="57">
        <v>105</v>
      </c>
      <c r="AE56" s="57"/>
      <c r="AF56" s="38">
        <f t="shared" si="16"/>
        <v>0</v>
      </c>
      <c r="AG56" s="57">
        <v>105</v>
      </c>
      <c r="AH56" s="57"/>
      <c r="AI56" s="38">
        <f t="shared" si="68"/>
        <v>0</v>
      </c>
      <c r="AJ56" s="119">
        <v>105</v>
      </c>
      <c r="AK56" s="119"/>
      <c r="AL56" s="119">
        <f t="shared" si="69"/>
        <v>0</v>
      </c>
      <c r="AM56" s="119">
        <v>105</v>
      </c>
      <c r="AN56" s="119"/>
      <c r="AO56" s="119">
        <f t="shared" si="70"/>
        <v>0</v>
      </c>
      <c r="AP56" s="119">
        <v>105</v>
      </c>
      <c r="AQ56" s="119"/>
      <c r="AR56" s="132">
        <f t="shared" si="7"/>
        <v>0</v>
      </c>
      <c r="AS56" s="132">
        <v>105</v>
      </c>
      <c r="AT56" s="132"/>
      <c r="AU56" s="132">
        <f t="shared" si="19"/>
        <v>0</v>
      </c>
      <c r="AV56" s="132">
        <v>105</v>
      </c>
      <c r="AW56" s="132"/>
      <c r="AX56" s="132">
        <f t="shared" si="8"/>
        <v>0</v>
      </c>
      <c r="AY56" s="132"/>
      <c r="AZ56" s="132"/>
      <c r="BA56" s="132"/>
      <c r="BB56" s="142">
        <f t="shared" si="9"/>
        <v>1562</v>
      </c>
      <c r="BC56" s="133">
        <f t="shared" si="10"/>
        <v>37</v>
      </c>
      <c r="BD56" s="49">
        <f t="shared" si="11"/>
        <v>2.3687580025608197</v>
      </c>
      <c r="BE56" s="80">
        <f t="shared" si="20"/>
        <v>1901</v>
      </c>
      <c r="BF56" s="79">
        <f t="shared" si="12"/>
        <v>120</v>
      </c>
      <c r="BG56" s="81">
        <f t="shared" si="13"/>
        <v>6.3124671225670701</v>
      </c>
    </row>
    <row r="57" spans="1:59" ht="18.75" hidden="1" x14ac:dyDescent="0.3">
      <c r="A57" s="199"/>
      <c r="B57" s="93" t="s">
        <v>50</v>
      </c>
      <c r="C57" s="58"/>
      <c r="D57" s="21"/>
      <c r="E57" s="22" t="e">
        <f t="shared" si="14"/>
        <v>#DIV/0!</v>
      </c>
      <c r="F57" s="21"/>
      <c r="G57" s="21"/>
      <c r="H57" s="21"/>
      <c r="I57" s="21"/>
      <c r="J57" s="21"/>
      <c r="K57" s="50" t="e">
        <f t="shared" si="64"/>
        <v>#DIV/0!</v>
      </c>
      <c r="L57" s="14">
        <f t="shared" si="0"/>
        <v>0</v>
      </c>
      <c r="M57" s="15">
        <f t="shared" si="1"/>
        <v>0</v>
      </c>
      <c r="N57" s="63" t="e">
        <f t="shared" si="2"/>
        <v>#DIV/0!</v>
      </c>
      <c r="O57" s="58"/>
      <c r="P57" s="21"/>
      <c r="Q57" s="22" t="e">
        <f t="shared" si="3"/>
        <v>#DIV/0!</v>
      </c>
      <c r="R57" s="21"/>
      <c r="S57" s="21"/>
      <c r="T57" s="21"/>
      <c r="U57" s="21"/>
      <c r="V57" s="21"/>
      <c r="W57" s="10"/>
      <c r="X57" s="21"/>
      <c r="Y57" s="21"/>
      <c r="Z57" s="21"/>
      <c r="AA57" s="58"/>
      <c r="AB57" s="58"/>
      <c r="AC57" s="58"/>
      <c r="AD57" s="58"/>
      <c r="AE57" s="58"/>
      <c r="AF57" s="110" t="e">
        <f t="shared" si="16"/>
        <v>#DIV/0!</v>
      </c>
      <c r="AG57" s="58"/>
      <c r="AH57" s="58"/>
      <c r="AI57" s="38" t="e">
        <f t="shared" si="68"/>
        <v>#DIV/0!</v>
      </c>
      <c r="AJ57" s="119"/>
      <c r="AK57" s="119"/>
      <c r="AL57" s="119" t="e">
        <f t="shared" si="69"/>
        <v>#DIV/0!</v>
      </c>
      <c r="AM57" s="119"/>
      <c r="AN57" s="119"/>
      <c r="AO57" s="119"/>
      <c r="AP57" s="119"/>
      <c r="AQ57" s="119"/>
      <c r="AR57" s="109" t="e">
        <f t="shared" si="7"/>
        <v>#DIV/0!</v>
      </c>
      <c r="AS57" s="109"/>
      <c r="AT57" s="109"/>
      <c r="AU57" s="132" t="e">
        <f t="shared" si="19"/>
        <v>#DIV/0!</v>
      </c>
      <c r="AV57" s="132"/>
      <c r="AW57" s="132"/>
      <c r="AX57" s="109" t="e">
        <f t="shared" si="8"/>
        <v>#DIV/0!</v>
      </c>
      <c r="AY57" s="109"/>
      <c r="AZ57" s="109"/>
      <c r="BA57" s="109"/>
      <c r="BB57" s="56">
        <f t="shared" si="9"/>
        <v>0</v>
      </c>
      <c r="BC57" s="25">
        <f t="shared" si="10"/>
        <v>0</v>
      </c>
      <c r="BD57" s="49" t="e">
        <f t="shared" si="11"/>
        <v>#DIV/0!</v>
      </c>
      <c r="BE57" s="80">
        <f t="shared" si="20"/>
        <v>0</v>
      </c>
      <c r="BF57" s="79">
        <f t="shared" si="12"/>
        <v>0</v>
      </c>
      <c r="BG57" s="81" t="e">
        <f t="shared" si="13"/>
        <v>#DIV/0!</v>
      </c>
    </row>
    <row r="58" spans="1:59" ht="18.75" x14ac:dyDescent="0.3">
      <c r="A58" s="199"/>
      <c r="B58" s="92" t="s">
        <v>37</v>
      </c>
      <c r="C58" s="56">
        <f>C59+C60+C61+C62</f>
        <v>1660</v>
      </c>
      <c r="D58" s="25">
        <f>D59+D60+D61+D62</f>
        <v>270</v>
      </c>
      <c r="E58" s="26"/>
      <c r="F58" s="25">
        <f>F59+F60+F61</f>
        <v>750</v>
      </c>
      <c r="G58" s="25">
        <f>G59+G60+G61</f>
        <v>65</v>
      </c>
      <c r="H58" s="26">
        <f>G58/F58*100</f>
        <v>8.6666666666666679</v>
      </c>
      <c r="I58" s="25">
        <f>I59+I60+I61</f>
        <v>0</v>
      </c>
      <c r="J58" s="25">
        <f>J59+J60+J61</f>
        <v>0</v>
      </c>
      <c r="K58" s="48" t="e">
        <f t="shared" si="64"/>
        <v>#DIV/0!</v>
      </c>
      <c r="L58" s="61">
        <f t="shared" si="0"/>
        <v>2410</v>
      </c>
      <c r="M58" s="25">
        <f t="shared" si="1"/>
        <v>335</v>
      </c>
      <c r="N58" s="62">
        <f t="shared" si="2"/>
        <v>13.900414937759336</v>
      </c>
      <c r="O58" s="56">
        <f>O59+O60+O61</f>
        <v>1770</v>
      </c>
      <c r="P58" s="25">
        <f>P59+P60+P61</f>
        <v>235</v>
      </c>
      <c r="Q58" s="26">
        <f t="shared" si="3"/>
        <v>13.27683615819209</v>
      </c>
      <c r="R58" s="25">
        <f>R59+R60+R61</f>
        <v>1335</v>
      </c>
      <c r="S58" s="25">
        <f>S59+S60+S61</f>
        <v>0</v>
      </c>
      <c r="T58" s="25">
        <f>S58/R58*100</f>
        <v>0</v>
      </c>
      <c r="U58" s="25">
        <f>U59+U60+U61</f>
        <v>1335</v>
      </c>
      <c r="V58" s="25">
        <f>V59+V60+V61</f>
        <v>0</v>
      </c>
      <c r="W58" s="123">
        <f>V58/U58*100</f>
        <v>0</v>
      </c>
      <c r="X58" s="25">
        <f>X59+X60+X61</f>
        <v>1535</v>
      </c>
      <c r="Y58" s="25">
        <f>Y59+Y60+Y61</f>
        <v>200</v>
      </c>
      <c r="Z58" s="123">
        <f>Y58/X58*100</f>
        <v>13.029315960912053</v>
      </c>
      <c r="AA58" s="25">
        <f>AA59+AA60+AA61</f>
        <v>520</v>
      </c>
      <c r="AB58" s="56"/>
      <c r="AC58" s="56"/>
      <c r="AD58" s="56">
        <f>AD59+AD60+AD61</f>
        <v>1225</v>
      </c>
      <c r="AE58" s="56">
        <f>AE59+AE60+AE61</f>
        <v>0</v>
      </c>
      <c r="AF58" s="26">
        <f t="shared" si="16"/>
        <v>0</v>
      </c>
      <c r="AG58" s="56">
        <f>AG59+AG60+AG61</f>
        <v>1225</v>
      </c>
      <c r="AH58" s="56">
        <f>AH59+AH60+AH61</f>
        <v>0</v>
      </c>
      <c r="AI58" s="26">
        <f t="shared" si="68"/>
        <v>0</v>
      </c>
      <c r="AJ58" s="118">
        <f>AJ59+AJ60+AJ61</f>
        <v>1225</v>
      </c>
      <c r="AK58" s="118">
        <f>AK59+AK60+AK61</f>
        <v>0</v>
      </c>
      <c r="AL58" s="118">
        <f t="shared" si="69"/>
        <v>0</v>
      </c>
      <c r="AM58" s="118">
        <f>AM59+AM60+AM61</f>
        <v>1225</v>
      </c>
      <c r="AN58" s="118">
        <f>AN59+AN60+AN61</f>
        <v>0</v>
      </c>
      <c r="AO58" s="118">
        <f>AN58/AM58*100</f>
        <v>0</v>
      </c>
      <c r="AP58" s="118">
        <f>AP59+AP60+AP61</f>
        <v>1225</v>
      </c>
      <c r="AQ58" s="118">
        <f>AQ59+AQ60+AQ61</f>
        <v>0</v>
      </c>
      <c r="AR58" s="109">
        <f t="shared" si="7"/>
        <v>0</v>
      </c>
      <c r="AS58" s="109">
        <f>AS59+AS60+AS61</f>
        <v>1225</v>
      </c>
      <c r="AT58" s="109">
        <f>AT59+AT60+AT61</f>
        <v>0</v>
      </c>
      <c r="AU58" s="109">
        <f t="shared" si="19"/>
        <v>0</v>
      </c>
      <c r="AV58" s="109">
        <f>AV59+AV60+AV61</f>
        <v>1225</v>
      </c>
      <c r="AW58" s="109">
        <f>AW59+AW60+AW61</f>
        <v>0</v>
      </c>
      <c r="AX58" s="109">
        <f t="shared" si="8"/>
        <v>0</v>
      </c>
      <c r="AY58" s="109"/>
      <c r="AZ58" s="109"/>
      <c r="BA58" s="109"/>
      <c r="BB58" s="56">
        <f t="shared" si="9"/>
        <v>15070</v>
      </c>
      <c r="BC58" s="25">
        <f t="shared" si="10"/>
        <v>435</v>
      </c>
      <c r="BD58" s="48">
        <f t="shared" si="11"/>
        <v>2.886529528865295</v>
      </c>
      <c r="BE58" s="61">
        <f t="shared" si="20"/>
        <v>17480</v>
      </c>
      <c r="BF58" s="25">
        <f t="shared" si="12"/>
        <v>770</v>
      </c>
      <c r="BG58" s="62">
        <f t="shared" si="13"/>
        <v>4.4050343249427915</v>
      </c>
    </row>
    <row r="59" spans="1:59" ht="18.75" x14ac:dyDescent="0.3">
      <c r="A59" s="199"/>
      <c r="B59" s="93" t="s">
        <v>47</v>
      </c>
      <c r="C59" s="57">
        <v>302</v>
      </c>
      <c r="D59" s="15">
        <v>62</v>
      </c>
      <c r="E59" s="38"/>
      <c r="F59" s="15">
        <v>250</v>
      </c>
      <c r="G59" s="15">
        <v>20</v>
      </c>
      <c r="H59" s="122">
        <f t="shared" ref="H59:H60" si="71">G59/F59*100</f>
        <v>8</v>
      </c>
      <c r="I59" s="15"/>
      <c r="J59" s="15"/>
      <c r="K59" s="49" t="e">
        <f t="shared" si="64"/>
        <v>#DIV/0!</v>
      </c>
      <c r="L59" s="14">
        <f t="shared" si="0"/>
        <v>552</v>
      </c>
      <c r="M59" s="15">
        <f t="shared" si="1"/>
        <v>82</v>
      </c>
      <c r="N59" s="63">
        <f t="shared" si="2"/>
        <v>14.855072463768115</v>
      </c>
      <c r="O59" s="57">
        <v>260</v>
      </c>
      <c r="P59" s="15"/>
      <c r="Q59" s="38">
        <f t="shared" si="3"/>
        <v>0</v>
      </c>
      <c r="R59" s="21">
        <v>260</v>
      </c>
      <c r="S59" s="21"/>
      <c r="T59" s="21"/>
      <c r="U59" s="21">
        <v>260</v>
      </c>
      <c r="V59" s="21"/>
      <c r="W59" s="128">
        <f t="shared" ref="W59:W60" si="72">V59/U59*100</f>
        <v>0</v>
      </c>
      <c r="X59" s="15">
        <v>270</v>
      </c>
      <c r="Y59" s="15">
        <v>10</v>
      </c>
      <c r="Z59" s="38">
        <f>Y59/X59*100</f>
        <v>3.7037037037037033</v>
      </c>
      <c r="AA59" s="15">
        <v>210</v>
      </c>
      <c r="AB59" s="110"/>
      <c r="AC59" s="110"/>
      <c r="AD59" s="57">
        <v>230</v>
      </c>
      <c r="AE59" s="57"/>
      <c r="AF59" s="38">
        <f t="shared" si="16"/>
        <v>0</v>
      </c>
      <c r="AG59" s="57">
        <v>230</v>
      </c>
      <c r="AH59" s="57"/>
      <c r="AI59" s="38">
        <f t="shared" si="68"/>
        <v>0</v>
      </c>
      <c r="AJ59" s="57">
        <v>230</v>
      </c>
      <c r="AK59" s="57"/>
      <c r="AL59" s="119">
        <f t="shared" si="69"/>
        <v>0</v>
      </c>
      <c r="AM59" s="119">
        <v>230</v>
      </c>
      <c r="AN59" s="119"/>
      <c r="AO59" s="119">
        <f>AN59/AM59*100</f>
        <v>0</v>
      </c>
      <c r="AP59" s="119">
        <v>230</v>
      </c>
      <c r="AQ59" s="119"/>
      <c r="AR59" s="132">
        <f t="shared" si="7"/>
        <v>0</v>
      </c>
      <c r="AS59" s="132">
        <v>230</v>
      </c>
      <c r="AT59" s="132"/>
      <c r="AU59" s="132">
        <f t="shared" si="19"/>
        <v>0</v>
      </c>
      <c r="AV59" s="132">
        <v>230</v>
      </c>
      <c r="AW59" s="132"/>
      <c r="AX59" s="132">
        <f t="shared" si="8"/>
        <v>0</v>
      </c>
      <c r="AY59" s="132"/>
      <c r="AZ59" s="132"/>
      <c r="BA59" s="132"/>
      <c r="BB59" s="142">
        <f t="shared" si="9"/>
        <v>2870</v>
      </c>
      <c r="BC59" s="133">
        <f t="shared" si="10"/>
        <v>10</v>
      </c>
      <c r="BD59" s="49">
        <f t="shared" si="11"/>
        <v>0.34843205574912894</v>
      </c>
      <c r="BE59" s="80">
        <f t="shared" si="20"/>
        <v>3422</v>
      </c>
      <c r="BF59" s="79">
        <f t="shared" si="12"/>
        <v>92</v>
      </c>
      <c r="BG59" s="81">
        <f t="shared" si="13"/>
        <v>2.6884862653419055</v>
      </c>
    </row>
    <row r="60" spans="1:59" ht="18.75" x14ac:dyDescent="0.3">
      <c r="A60" s="199"/>
      <c r="B60" s="93" t="s">
        <v>48</v>
      </c>
      <c r="C60" s="57">
        <v>798</v>
      </c>
      <c r="D60" s="15">
        <v>108</v>
      </c>
      <c r="E60" s="38"/>
      <c r="F60" s="15">
        <v>500</v>
      </c>
      <c r="G60" s="15">
        <v>45</v>
      </c>
      <c r="H60" s="122">
        <f t="shared" si="71"/>
        <v>9</v>
      </c>
      <c r="I60" s="15"/>
      <c r="J60" s="15"/>
      <c r="K60" s="49" t="e">
        <f t="shared" si="64"/>
        <v>#DIV/0!</v>
      </c>
      <c r="L60" s="14">
        <f t="shared" si="0"/>
        <v>1298</v>
      </c>
      <c r="M60" s="15">
        <f t="shared" si="1"/>
        <v>153</v>
      </c>
      <c r="N60" s="63">
        <f t="shared" si="2"/>
        <v>11.787365177195685</v>
      </c>
      <c r="O60" s="57">
        <v>950</v>
      </c>
      <c r="P60" s="15">
        <v>100</v>
      </c>
      <c r="Q60" s="38">
        <f t="shared" si="3"/>
        <v>10.526315789473683</v>
      </c>
      <c r="R60" s="21">
        <v>750</v>
      </c>
      <c r="S60" s="21"/>
      <c r="T60" s="21"/>
      <c r="U60" s="21">
        <v>750</v>
      </c>
      <c r="V60" s="21"/>
      <c r="W60" s="128">
        <f t="shared" si="72"/>
        <v>0</v>
      </c>
      <c r="X60" s="15">
        <v>780</v>
      </c>
      <c r="Y60" s="15">
        <v>30</v>
      </c>
      <c r="Z60" s="38">
        <f t="shared" ref="Z60:Z61" si="73">Y60/X60*100</f>
        <v>3.8461538461538463</v>
      </c>
      <c r="AA60" s="15">
        <v>310</v>
      </c>
      <c r="AB60" s="110"/>
      <c r="AC60" s="110"/>
      <c r="AD60" s="57">
        <v>670</v>
      </c>
      <c r="AE60" s="57"/>
      <c r="AF60" s="38">
        <f t="shared" si="16"/>
        <v>0</v>
      </c>
      <c r="AG60" s="57">
        <v>670</v>
      </c>
      <c r="AH60" s="57"/>
      <c r="AI60" s="38">
        <f t="shared" si="68"/>
        <v>0</v>
      </c>
      <c r="AJ60" s="57">
        <v>670</v>
      </c>
      <c r="AK60" s="57"/>
      <c r="AL60" s="119">
        <f t="shared" si="69"/>
        <v>0</v>
      </c>
      <c r="AM60" s="119">
        <v>670</v>
      </c>
      <c r="AN60" s="119"/>
      <c r="AO60" s="119">
        <f t="shared" ref="AO60:AO66" si="74">AN60/AM60*100</f>
        <v>0</v>
      </c>
      <c r="AP60" s="119">
        <v>670</v>
      </c>
      <c r="AQ60" s="119"/>
      <c r="AR60" s="132">
        <f t="shared" si="7"/>
        <v>0</v>
      </c>
      <c r="AS60" s="132">
        <v>670</v>
      </c>
      <c r="AT60" s="132"/>
      <c r="AU60" s="132">
        <f t="shared" si="19"/>
        <v>0</v>
      </c>
      <c r="AV60" s="132">
        <v>670</v>
      </c>
      <c r="AW60" s="132"/>
      <c r="AX60" s="132">
        <f t="shared" si="8"/>
        <v>0</v>
      </c>
      <c r="AY60" s="132"/>
      <c r="AZ60" s="132"/>
      <c r="BA60" s="132"/>
      <c r="BB60" s="142">
        <f t="shared" si="9"/>
        <v>8230</v>
      </c>
      <c r="BC60" s="133">
        <f t="shared" si="10"/>
        <v>130</v>
      </c>
      <c r="BD60" s="49">
        <f t="shared" si="11"/>
        <v>1.5795868772782502</v>
      </c>
      <c r="BE60" s="80">
        <f t="shared" si="20"/>
        <v>9528</v>
      </c>
      <c r="BF60" s="79">
        <f t="shared" si="12"/>
        <v>283</v>
      </c>
      <c r="BG60" s="81">
        <f t="shared" si="13"/>
        <v>2.970193115029387</v>
      </c>
    </row>
    <row r="61" spans="1:59" ht="18.75" x14ac:dyDescent="0.3">
      <c r="A61" s="199"/>
      <c r="B61" s="93" t="s">
        <v>49</v>
      </c>
      <c r="C61" s="57">
        <v>560</v>
      </c>
      <c r="D61" s="15">
        <v>100</v>
      </c>
      <c r="E61" s="38"/>
      <c r="F61" s="15"/>
      <c r="G61" s="15"/>
      <c r="H61" s="38" t="e">
        <f t="shared" ref="H61:H62" si="75">G61/F61*100</f>
        <v>#DIV/0!</v>
      </c>
      <c r="I61" s="15"/>
      <c r="J61" s="15"/>
      <c r="K61" s="49" t="e">
        <f t="shared" si="64"/>
        <v>#DIV/0!</v>
      </c>
      <c r="L61" s="14">
        <f t="shared" si="0"/>
        <v>560</v>
      </c>
      <c r="M61" s="15">
        <f t="shared" si="1"/>
        <v>100</v>
      </c>
      <c r="N61" s="63">
        <f t="shared" si="2"/>
        <v>17.857142857142858</v>
      </c>
      <c r="O61" s="57">
        <v>560</v>
      </c>
      <c r="P61" s="57">
        <v>135</v>
      </c>
      <c r="Q61" s="57">
        <f t="shared" si="3"/>
        <v>24.107142857142858</v>
      </c>
      <c r="R61" s="21">
        <v>325</v>
      </c>
      <c r="S61" s="21"/>
      <c r="T61" s="21"/>
      <c r="U61" s="21">
        <v>325</v>
      </c>
      <c r="V61" s="21"/>
      <c r="W61" s="128">
        <f>V61/U61*100</f>
        <v>0</v>
      </c>
      <c r="X61" s="15">
        <v>485</v>
      </c>
      <c r="Y61" s="15">
        <v>160</v>
      </c>
      <c r="Z61" s="38">
        <f t="shared" si="73"/>
        <v>32.989690721649481</v>
      </c>
      <c r="AA61" s="15"/>
      <c r="AB61" s="110"/>
      <c r="AC61" s="110"/>
      <c r="AD61" s="57">
        <v>325</v>
      </c>
      <c r="AE61" s="57"/>
      <c r="AF61" s="38">
        <f t="shared" si="16"/>
        <v>0</v>
      </c>
      <c r="AG61" s="57">
        <v>325</v>
      </c>
      <c r="AH61" s="57"/>
      <c r="AI61" s="38">
        <f t="shared" si="68"/>
        <v>0</v>
      </c>
      <c r="AJ61" s="57">
        <v>325</v>
      </c>
      <c r="AK61" s="57"/>
      <c r="AL61" s="119">
        <f t="shared" si="69"/>
        <v>0</v>
      </c>
      <c r="AM61" s="119">
        <v>325</v>
      </c>
      <c r="AN61" s="119"/>
      <c r="AO61" s="119">
        <f t="shared" si="74"/>
        <v>0</v>
      </c>
      <c r="AP61" s="119">
        <v>325</v>
      </c>
      <c r="AQ61" s="119"/>
      <c r="AR61" s="132">
        <f t="shared" si="7"/>
        <v>0</v>
      </c>
      <c r="AS61" s="132">
        <v>325</v>
      </c>
      <c r="AT61" s="132"/>
      <c r="AU61" s="132">
        <f t="shared" si="19"/>
        <v>0</v>
      </c>
      <c r="AV61" s="132">
        <v>325</v>
      </c>
      <c r="AW61" s="132"/>
      <c r="AX61" s="132">
        <f t="shared" si="8"/>
        <v>0</v>
      </c>
      <c r="AY61" s="132"/>
      <c r="AZ61" s="132"/>
      <c r="BA61" s="132"/>
      <c r="BB61" s="142">
        <f t="shared" si="9"/>
        <v>3970</v>
      </c>
      <c r="BC61" s="133">
        <f t="shared" si="10"/>
        <v>295</v>
      </c>
      <c r="BD61" s="49">
        <f t="shared" si="11"/>
        <v>7.4307304785894202</v>
      </c>
      <c r="BE61" s="80">
        <f t="shared" si="20"/>
        <v>4530</v>
      </c>
      <c r="BF61" s="79">
        <f t="shared" si="12"/>
        <v>395</v>
      </c>
      <c r="BG61" s="81">
        <f t="shared" si="13"/>
        <v>8.7196467991169975</v>
      </c>
    </row>
    <row r="62" spans="1:59" ht="15.75" hidden="1" customHeight="1" x14ac:dyDescent="0.3">
      <c r="A62" s="199"/>
      <c r="B62" s="93" t="s">
        <v>50</v>
      </c>
      <c r="C62" s="58"/>
      <c r="D62" s="21"/>
      <c r="E62" s="22" t="e">
        <f t="shared" si="14"/>
        <v>#DIV/0!</v>
      </c>
      <c r="F62" s="21"/>
      <c r="G62" s="21"/>
      <c r="H62" s="22" t="e">
        <f t="shared" si="75"/>
        <v>#DIV/0!</v>
      </c>
      <c r="I62" s="21"/>
      <c r="J62" s="21"/>
      <c r="K62" s="50" t="e">
        <f t="shared" si="64"/>
        <v>#DIV/0!</v>
      </c>
      <c r="L62" s="14">
        <f t="shared" si="0"/>
        <v>0</v>
      </c>
      <c r="M62" s="15">
        <f t="shared" si="1"/>
        <v>0</v>
      </c>
      <c r="N62" s="63" t="e">
        <f t="shared" si="2"/>
        <v>#DIV/0!</v>
      </c>
      <c r="O62" s="58"/>
      <c r="P62" s="21"/>
      <c r="Q62" s="22" t="e">
        <f t="shared" si="3"/>
        <v>#DIV/0!</v>
      </c>
      <c r="R62" s="21"/>
      <c r="S62" s="21"/>
      <c r="T62" s="21"/>
      <c r="U62" s="21"/>
      <c r="V62" s="21"/>
      <c r="W62" s="10"/>
      <c r="X62" s="21"/>
      <c r="Y62" s="21"/>
      <c r="Z62" s="21"/>
      <c r="AA62" s="58"/>
      <c r="AB62" s="58"/>
      <c r="AC62" s="58"/>
      <c r="AD62" s="58"/>
      <c r="AE62" s="58"/>
      <c r="AF62" s="110" t="e">
        <f t="shared" si="16"/>
        <v>#DIV/0!</v>
      </c>
      <c r="AG62" s="58"/>
      <c r="AH62" s="58"/>
      <c r="AI62" s="58"/>
      <c r="AJ62" s="58"/>
      <c r="AK62" s="58"/>
      <c r="AL62" s="119" t="e">
        <f t="shared" si="69"/>
        <v>#DIV/0!</v>
      </c>
      <c r="AM62" s="119"/>
      <c r="AN62" s="119"/>
      <c r="AO62" s="119" t="e">
        <f t="shared" si="74"/>
        <v>#DIV/0!</v>
      </c>
      <c r="AP62" s="119"/>
      <c r="AQ62" s="119"/>
      <c r="AR62" s="109" t="e">
        <f t="shared" si="7"/>
        <v>#DIV/0!</v>
      </c>
      <c r="AS62" s="109"/>
      <c r="AT62" s="109"/>
      <c r="AU62" s="132" t="e">
        <f t="shared" si="19"/>
        <v>#DIV/0!</v>
      </c>
      <c r="AV62" s="132"/>
      <c r="AW62" s="132"/>
      <c r="AX62" s="109" t="e">
        <f t="shared" si="8"/>
        <v>#DIV/0!</v>
      </c>
      <c r="AY62" s="109"/>
      <c r="AZ62" s="109"/>
      <c r="BA62" s="109"/>
      <c r="BB62" s="56">
        <f t="shared" si="9"/>
        <v>0</v>
      </c>
      <c r="BC62" s="25">
        <f t="shared" si="10"/>
        <v>0</v>
      </c>
      <c r="BD62" s="49" t="e">
        <f t="shared" si="11"/>
        <v>#DIV/0!</v>
      </c>
      <c r="BE62" s="80">
        <f t="shared" si="20"/>
        <v>0</v>
      </c>
      <c r="BF62" s="79">
        <f t="shared" si="12"/>
        <v>0</v>
      </c>
      <c r="BG62" s="81" t="e">
        <f t="shared" si="13"/>
        <v>#DIV/0!</v>
      </c>
    </row>
    <row r="63" spans="1:59" ht="18.75" hidden="1" x14ac:dyDescent="0.3">
      <c r="A63" s="199"/>
      <c r="B63" s="92" t="s">
        <v>38</v>
      </c>
      <c r="C63" s="56">
        <f>C64+C65+C66</f>
        <v>0</v>
      </c>
      <c r="D63" s="25">
        <f>D64+D65+D66</f>
        <v>0</v>
      </c>
      <c r="E63" s="26" t="e">
        <f t="shared" si="14"/>
        <v>#DIV/0!</v>
      </c>
      <c r="F63" s="25"/>
      <c r="G63" s="25"/>
      <c r="H63" s="25"/>
      <c r="I63" s="33"/>
      <c r="J63" s="33"/>
      <c r="K63" s="47"/>
      <c r="L63" s="61">
        <f t="shared" si="0"/>
        <v>0</v>
      </c>
      <c r="M63" s="25">
        <f t="shared" si="1"/>
        <v>0</v>
      </c>
      <c r="N63" s="62" t="e">
        <f t="shared" si="2"/>
        <v>#DIV/0!</v>
      </c>
      <c r="O63" s="56">
        <f>O64+O65+O66</f>
        <v>0</v>
      </c>
      <c r="P63" s="25">
        <f>P64+P65+P66</f>
        <v>0</v>
      </c>
      <c r="Q63" s="26" t="e">
        <f t="shared" si="3"/>
        <v>#DIV/0!</v>
      </c>
      <c r="R63" s="33"/>
      <c r="S63" s="33"/>
      <c r="T63" s="33"/>
      <c r="U63" s="33"/>
      <c r="V63" s="33"/>
      <c r="W63" s="47"/>
      <c r="X63" s="33"/>
      <c r="Y63" s="33"/>
      <c r="Z63" s="33"/>
      <c r="AA63" s="109"/>
      <c r="AB63" s="109"/>
      <c r="AC63" s="109"/>
      <c r="AD63" s="109"/>
      <c r="AE63" s="109"/>
      <c r="AF63" s="110" t="e">
        <f t="shared" si="16"/>
        <v>#DIV/0!</v>
      </c>
      <c r="AG63" s="109"/>
      <c r="AH63" s="109"/>
      <c r="AI63" s="109"/>
      <c r="AJ63" s="109"/>
      <c r="AK63" s="109"/>
      <c r="AL63" s="119" t="e">
        <f t="shared" si="69"/>
        <v>#DIV/0!</v>
      </c>
      <c r="AM63" s="119"/>
      <c r="AN63" s="119"/>
      <c r="AO63" s="119" t="e">
        <f t="shared" si="74"/>
        <v>#DIV/0!</v>
      </c>
      <c r="AP63" s="119"/>
      <c r="AQ63" s="119"/>
      <c r="AR63" s="109" t="e">
        <f t="shared" si="7"/>
        <v>#DIV/0!</v>
      </c>
      <c r="AS63" s="109"/>
      <c r="AT63" s="109"/>
      <c r="AU63" s="132" t="e">
        <f t="shared" si="19"/>
        <v>#DIV/0!</v>
      </c>
      <c r="AV63" s="132"/>
      <c r="AW63" s="132"/>
      <c r="AX63" s="109" t="e">
        <f t="shared" si="8"/>
        <v>#DIV/0!</v>
      </c>
      <c r="AY63" s="109"/>
      <c r="AZ63" s="109"/>
      <c r="BA63" s="109"/>
      <c r="BB63" s="56">
        <f t="shared" si="9"/>
        <v>0</v>
      </c>
      <c r="BC63" s="25">
        <f t="shared" si="10"/>
        <v>0</v>
      </c>
      <c r="BD63" s="48" t="e">
        <f t="shared" si="11"/>
        <v>#DIV/0!</v>
      </c>
      <c r="BE63" s="61">
        <f t="shared" si="20"/>
        <v>0</v>
      </c>
      <c r="BF63" s="25">
        <f t="shared" si="12"/>
        <v>0</v>
      </c>
      <c r="BG63" s="62" t="e">
        <f t="shared" si="13"/>
        <v>#DIV/0!</v>
      </c>
    </row>
    <row r="64" spans="1:59" ht="18.75" hidden="1" x14ac:dyDescent="0.3">
      <c r="A64" s="199"/>
      <c r="B64" s="93" t="s">
        <v>47</v>
      </c>
      <c r="C64" s="57"/>
      <c r="D64" s="15"/>
      <c r="E64" s="38"/>
      <c r="F64" s="21"/>
      <c r="G64" s="21"/>
      <c r="H64" s="21"/>
      <c r="I64" s="21"/>
      <c r="J64" s="21"/>
      <c r="K64" s="10"/>
      <c r="L64" s="14">
        <f t="shared" si="0"/>
        <v>0</v>
      </c>
      <c r="M64" s="15">
        <f t="shared" si="1"/>
        <v>0</v>
      </c>
      <c r="N64" s="63"/>
      <c r="O64" s="57"/>
      <c r="P64" s="15"/>
      <c r="Q64" s="38" t="e">
        <f t="shared" si="3"/>
        <v>#DIV/0!</v>
      </c>
      <c r="R64" s="21"/>
      <c r="S64" s="21"/>
      <c r="T64" s="21"/>
      <c r="U64" s="21"/>
      <c r="V64" s="21"/>
      <c r="W64" s="10"/>
      <c r="X64" s="21"/>
      <c r="Y64" s="21"/>
      <c r="Z64" s="21"/>
      <c r="AA64" s="58"/>
      <c r="AB64" s="58"/>
      <c r="AC64" s="58"/>
      <c r="AD64" s="58"/>
      <c r="AE64" s="58"/>
      <c r="AF64" s="110" t="e">
        <f t="shared" si="16"/>
        <v>#DIV/0!</v>
      </c>
      <c r="AG64" s="58"/>
      <c r="AH64" s="58"/>
      <c r="AI64" s="58"/>
      <c r="AJ64" s="58"/>
      <c r="AK64" s="58"/>
      <c r="AL64" s="119" t="e">
        <f t="shared" si="69"/>
        <v>#DIV/0!</v>
      </c>
      <c r="AM64" s="119"/>
      <c r="AN64" s="119"/>
      <c r="AO64" s="119" t="e">
        <f t="shared" si="74"/>
        <v>#DIV/0!</v>
      </c>
      <c r="AP64" s="119"/>
      <c r="AQ64" s="119"/>
      <c r="AR64" s="109" t="e">
        <f t="shared" si="7"/>
        <v>#DIV/0!</v>
      </c>
      <c r="AS64" s="109"/>
      <c r="AT64" s="109"/>
      <c r="AU64" s="132" t="e">
        <f t="shared" si="19"/>
        <v>#DIV/0!</v>
      </c>
      <c r="AV64" s="132"/>
      <c r="AW64" s="132"/>
      <c r="AX64" s="109" t="e">
        <f t="shared" si="8"/>
        <v>#DIV/0!</v>
      </c>
      <c r="AY64" s="109"/>
      <c r="AZ64" s="109"/>
      <c r="BA64" s="109"/>
      <c r="BB64" s="56">
        <f t="shared" si="9"/>
        <v>0</v>
      </c>
      <c r="BC64" s="25">
        <f t="shared" si="10"/>
        <v>0</v>
      </c>
      <c r="BD64" s="49" t="e">
        <f t="shared" si="11"/>
        <v>#DIV/0!</v>
      </c>
      <c r="BE64" s="80">
        <f t="shared" si="20"/>
        <v>0</v>
      </c>
      <c r="BF64" s="79">
        <f t="shared" si="12"/>
        <v>0</v>
      </c>
      <c r="BG64" s="81" t="e">
        <f t="shared" si="13"/>
        <v>#DIV/0!</v>
      </c>
    </row>
    <row r="65" spans="1:59" ht="18.75" hidden="1" x14ac:dyDescent="0.3">
      <c r="A65" s="199"/>
      <c r="B65" s="93" t="s">
        <v>48</v>
      </c>
      <c r="C65" s="57"/>
      <c r="D65" s="15"/>
      <c r="E65" s="38"/>
      <c r="F65" s="21"/>
      <c r="G65" s="21"/>
      <c r="H65" s="21"/>
      <c r="I65" s="21"/>
      <c r="J65" s="21"/>
      <c r="K65" s="10"/>
      <c r="L65" s="14">
        <f t="shared" si="0"/>
        <v>0</v>
      </c>
      <c r="M65" s="15">
        <f t="shared" si="1"/>
        <v>0</v>
      </c>
      <c r="N65" s="63"/>
      <c r="O65" s="57"/>
      <c r="P65" s="15"/>
      <c r="Q65" s="38" t="e">
        <f t="shared" si="3"/>
        <v>#DIV/0!</v>
      </c>
      <c r="R65" s="21"/>
      <c r="S65" s="21"/>
      <c r="T65" s="21"/>
      <c r="U65" s="21"/>
      <c r="V65" s="21"/>
      <c r="W65" s="10"/>
      <c r="X65" s="21"/>
      <c r="Y65" s="21"/>
      <c r="Z65" s="21"/>
      <c r="AA65" s="58"/>
      <c r="AB65" s="58"/>
      <c r="AC65" s="58"/>
      <c r="AD65" s="58"/>
      <c r="AE65" s="58"/>
      <c r="AF65" s="110" t="e">
        <f t="shared" si="16"/>
        <v>#DIV/0!</v>
      </c>
      <c r="AG65" s="58"/>
      <c r="AH65" s="58"/>
      <c r="AI65" s="58"/>
      <c r="AJ65" s="58"/>
      <c r="AK65" s="58"/>
      <c r="AL65" s="119" t="e">
        <f t="shared" si="69"/>
        <v>#DIV/0!</v>
      </c>
      <c r="AM65" s="119"/>
      <c r="AN65" s="119"/>
      <c r="AO65" s="119" t="e">
        <f t="shared" si="74"/>
        <v>#DIV/0!</v>
      </c>
      <c r="AP65" s="119"/>
      <c r="AQ65" s="119"/>
      <c r="AR65" s="109" t="e">
        <f t="shared" si="7"/>
        <v>#DIV/0!</v>
      </c>
      <c r="AS65" s="109"/>
      <c r="AT65" s="109"/>
      <c r="AU65" s="132" t="e">
        <f t="shared" si="19"/>
        <v>#DIV/0!</v>
      </c>
      <c r="AV65" s="132"/>
      <c r="AW65" s="132"/>
      <c r="AX65" s="109" t="e">
        <f t="shared" si="8"/>
        <v>#DIV/0!</v>
      </c>
      <c r="AY65" s="109"/>
      <c r="AZ65" s="109"/>
      <c r="BA65" s="109"/>
      <c r="BB65" s="56">
        <f t="shared" si="9"/>
        <v>0</v>
      </c>
      <c r="BC65" s="25">
        <f t="shared" si="10"/>
        <v>0</v>
      </c>
      <c r="BD65" s="49" t="e">
        <f t="shared" si="11"/>
        <v>#DIV/0!</v>
      </c>
      <c r="BE65" s="80">
        <f t="shared" si="20"/>
        <v>0</v>
      </c>
      <c r="BF65" s="79">
        <f t="shared" si="12"/>
        <v>0</v>
      </c>
      <c r="BG65" s="81" t="e">
        <f t="shared" si="13"/>
        <v>#DIV/0!</v>
      </c>
    </row>
    <row r="66" spans="1:59" ht="18.75" hidden="1" x14ac:dyDescent="0.3">
      <c r="A66" s="199"/>
      <c r="B66" s="93" t="s">
        <v>49</v>
      </c>
      <c r="C66" s="57"/>
      <c r="D66" s="15"/>
      <c r="E66" s="38" t="e">
        <f t="shared" si="14"/>
        <v>#DIV/0!</v>
      </c>
      <c r="F66" s="21"/>
      <c r="G66" s="21"/>
      <c r="H66" s="21"/>
      <c r="I66" s="21"/>
      <c r="J66" s="21"/>
      <c r="K66" s="10"/>
      <c r="L66" s="14">
        <f t="shared" si="0"/>
        <v>0</v>
      </c>
      <c r="M66" s="15">
        <f t="shared" si="1"/>
        <v>0</v>
      </c>
      <c r="N66" s="63" t="e">
        <f t="shared" si="2"/>
        <v>#DIV/0!</v>
      </c>
      <c r="O66" s="57"/>
      <c r="P66" s="15"/>
      <c r="Q66" s="38" t="e">
        <f t="shared" si="3"/>
        <v>#DIV/0!</v>
      </c>
      <c r="R66" s="21"/>
      <c r="S66" s="21"/>
      <c r="T66" s="21"/>
      <c r="U66" s="21"/>
      <c r="V66" s="21"/>
      <c r="W66" s="10"/>
      <c r="X66" s="21"/>
      <c r="Y66" s="21"/>
      <c r="Z66" s="21"/>
      <c r="AA66" s="58"/>
      <c r="AB66" s="58"/>
      <c r="AC66" s="58"/>
      <c r="AD66" s="58"/>
      <c r="AE66" s="58"/>
      <c r="AF66" s="110" t="e">
        <f t="shared" si="16"/>
        <v>#DIV/0!</v>
      </c>
      <c r="AG66" s="58"/>
      <c r="AH66" s="58"/>
      <c r="AI66" s="58"/>
      <c r="AJ66" s="58"/>
      <c r="AK66" s="58"/>
      <c r="AL66" s="119" t="e">
        <f t="shared" si="69"/>
        <v>#DIV/0!</v>
      </c>
      <c r="AM66" s="119"/>
      <c r="AN66" s="119"/>
      <c r="AO66" s="119" t="e">
        <f t="shared" si="74"/>
        <v>#DIV/0!</v>
      </c>
      <c r="AP66" s="119"/>
      <c r="AQ66" s="119"/>
      <c r="AR66" s="109" t="e">
        <f t="shared" si="7"/>
        <v>#DIV/0!</v>
      </c>
      <c r="AS66" s="109"/>
      <c r="AT66" s="109"/>
      <c r="AU66" s="132" t="e">
        <f t="shared" si="19"/>
        <v>#DIV/0!</v>
      </c>
      <c r="AV66" s="132"/>
      <c r="AW66" s="132"/>
      <c r="AX66" s="109" t="e">
        <f t="shared" si="8"/>
        <v>#DIV/0!</v>
      </c>
      <c r="AY66" s="109"/>
      <c r="AZ66" s="109"/>
      <c r="BA66" s="109"/>
      <c r="BB66" s="56">
        <f t="shared" si="9"/>
        <v>0</v>
      </c>
      <c r="BC66" s="25">
        <f t="shared" si="10"/>
        <v>0</v>
      </c>
      <c r="BD66" s="49" t="e">
        <f t="shared" si="11"/>
        <v>#DIV/0!</v>
      </c>
      <c r="BE66" s="80">
        <f t="shared" si="20"/>
        <v>0</v>
      </c>
      <c r="BF66" s="79">
        <f t="shared" si="12"/>
        <v>0</v>
      </c>
      <c r="BG66" s="81" t="e">
        <f t="shared" si="13"/>
        <v>#DIV/0!</v>
      </c>
    </row>
    <row r="67" spans="1:59" ht="18.75" x14ac:dyDescent="0.3">
      <c r="A67" s="199"/>
      <c r="B67" s="92" t="s">
        <v>39</v>
      </c>
      <c r="C67" s="56">
        <f>C68+C69+C70</f>
        <v>220</v>
      </c>
      <c r="D67" s="25">
        <f>D68+D69+D70</f>
        <v>0</v>
      </c>
      <c r="E67" s="26">
        <f t="shared" si="14"/>
        <v>0</v>
      </c>
      <c r="F67" s="25"/>
      <c r="G67" s="25"/>
      <c r="H67" s="25"/>
      <c r="I67" s="33"/>
      <c r="J67" s="33"/>
      <c r="K67" s="47"/>
      <c r="L67" s="61">
        <f t="shared" si="0"/>
        <v>220</v>
      </c>
      <c r="M67" s="25">
        <f t="shared" si="1"/>
        <v>0</v>
      </c>
      <c r="N67" s="62">
        <f t="shared" si="2"/>
        <v>0</v>
      </c>
      <c r="O67" s="56">
        <f>O68+O69+O70</f>
        <v>220</v>
      </c>
      <c r="P67" s="25"/>
      <c r="Q67" s="26"/>
      <c r="R67" s="33">
        <f>R68+R69+R70</f>
        <v>220</v>
      </c>
      <c r="S67" s="33">
        <f>S68+S69+S70</f>
        <v>0</v>
      </c>
      <c r="T67" s="33">
        <f>S67/R67*100</f>
        <v>0</v>
      </c>
      <c r="U67" s="33">
        <f>U68+U69+U70</f>
        <v>220</v>
      </c>
      <c r="V67" s="33">
        <f>V68+V69+V70</f>
        <v>0</v>
      </c>
      <c r="W67" s="123">
        <f>V67/U67*100</f>
        <v>0</v>
      </c>
      <c r="X67" s="33">
        <f>X68+X69+X70</f>
        <v>220</v>
      </c>
      <c r="Y67" s="33">
        <f>Y68+Y69+Y70</f>
        <v>0</v>
      </c>
      <c r="Z67" s="123">
        <f>Y67/X67*100</f>
        <v>0</v>
      </c>
      <c r="AA67" s="56">
        <f>AA68+AA69+AA70</f>
        <v>0</v>
      </c>
      <c r="AB67" s="56">
        <f>AB68+AB69+AB70</f>
        <v>0</v>
      </c>
      <c r="AC67" s="109"/>
      <c r="AD67" s="56">
        <f>AD68+AD69+AD70</f>
        <v>460</v>
      </c>
      <c r="AE67" s="56">
        <f>AE68+AE69+AE70</f>
        <v>0</v>
      </c>
      <c r="AF67" s="26">
        <f t="shared" si="16"/>
        <v>0</v>
      </c>
      <c r="AG67" s="109">
        <f>AG68+AG69+AG70</f>
        <v>460</v>
      </c>
      <c r="AH67" s="109"/>
      <c r="AI67" s="109"/>
      <c r="AJ67" s="109">
        <f>AJ68+AJ69+AJ70</f>
        <v>460</v>
      </c>
      <c r="AK67" s="109">
        <f>AK68+AK69+AK70</f>
        <v>0</v>
      </c>
      <c r="AL67" s="118">
        <f t="shared" si="69"/>
        <v>0</v>
      </c>
      <c r="AM67" s="118">
        <f>AM68+AM69+AM70</f>
        <v>460</v>
      </c>
      <c r="AN67" s="118">
        <f>AN68+AN69+AN70</f>
        <v>0</v>
      </c>
      <c r="AO67" s="118">
        <f>AN67/AM67*100</f>
        <v>0</v>
      </c>
      <c r="AP67" s="118">
        <f>AP68+AP69+AP70</f>
        <v>460</v>
      </c>
      <c r="AQ67" s="118"/>
      <c r="AR67" s="109">
        <f t="shared" si="7"/>
        <v>0</v>
      </c>
      <c r="AS67" s="109">
        <f>AS68+AS69+AS70</f>
        <v>460</v>
      </c>
      <c r="AT67" s="109">
        <f>AT68+AT69+AT70</f>
        <v>0</v>
      </c>
      <c r="AU67" s="109">
        <f t="shared" si="19"/>
        <v>0</v>
      </c>
      <c r="AV67" s="109">
        <f>AV68+AV69+AV70</f>
        <v>460</v>
      </c>
      <c r="AW67" s="109">
        <f>AW68+AW69+AW70</f>
        <v>0</v>
      </c>
      <c r="AX67" s="109">
        <f t="shared" si="8"/>
        <v>0</v>
      </c>
      <c r="AY67" s="109"/>
      <c r="AZ67" s="109"/>
      <c r="BA67" s="109"/>
      <c r="BB67" s="56">
        <f t="shared" si="9"/>
        <v>4100</v>
      </c>
      <c r="BC67" s="25">
        <f t="shared" si="10"/>
        <v>0</v>
      </c>
      <c r="BD67" s="48">
        <f t="shared" si="11"/>
        <v>0</v>
      </c>
      <c r="BE67" s="61">
        <f t="shared" si="20"/>
        <v>4320</v>
      </c>
      <c r="BF67" s="25">
        <f t="shared" si="12"/>
        <v>0</v>
      </c>
      <c r="BG67" s="62">
        <f t="shared" si="13"/>
        <v>0</v>
      </c>
    </row>
    <row r="68" spans="1:59" ht="18.75" x14ac:dyDescent="0.3">
      <c r="A68" s="199"/>
      <c r="B68" s="93" t="s">
        <v>47</v>
      </c>
      <c r="C68" s="57">
        <v>30</v>
      </c>
      <c r="D68" s="15"/>
      <c r="E68" s="38">
        <f t="shared" si="14"/>
        <v>0</v>
      </c>
      <c r="F68" s="21"/>
      <c r="G68" s="21"/>
      <c r="H68" s="21"/>
      <c r="I68" s="21"/>
      <c r="J68" s="21"/>
      <c r="K68" s="10"/>
      <c r="L68" s="14">
        <f t="shared" si="0"/>
        <v>30</v>
      </c>
      <c r="M68" s="15">
        <f t="shared" si="1"/>
        <v>0</v>
      </c>
      <c r="N68" s="63">
        <f t="shared" si="2"/>
        <v>0</v>
      </c>
      <c r="O68" s="57">
        <v>30</v>
      </c>
      <c r="P68" s="57"/>
      <c r="Q68" s="57">
        <f t="shared" si="3"/>
        <v>0</v>
      </c>
      <c r="R68" s="21">
        <v>30</v>
      </c>
      <c r="S68" s="21"/>
      <c r="T68" s="21"/>
      <c r="U68" s="21">
        <v>30</v>
      </c>
      <c r="V68" s="21"/>
      <c r="W68" s="128">
        <f t="shared" ref="W68:W70" si="76">V68/U68*100</f>
        <v>0</v>
      </c>
      <c r="X68" s="21">
        <v>30</v>
      </c>
      <c r="Y68" s="21"/>
      <c r="Z68" s="127">
        <f t="shared" ref="Z68:Z70" si="77">Y68/X68*100</f>
        <v>0</v>
      </c>
      <c r="AA68" s="14"/>
      <c r="AB68" s="58"/>
      <c r="AC68" s="58"/>
      <c r="AD68" s="57">
        <v>90</v>
      </c>
      <c r="AE68" s="57"/>
      <c r="AF68" s="38">
        <f t="shared" si="16"/>
        <v>0</v>
      </c>
      <c r="AG68" s="58">
        <v>90</v>
      </c>
      <c r="AH68" s="58"/>
      <c r="AI68" s="58"/>
      <c r="AJ68" s="58">
        <v>90</v>
      </c>
      <c r="AK68" s="58"/>
      <c r="AL68" s="119">
        <f t="shared" si="69"/>
        <v>0</v>
      </c>
      <c r="AM68" s="119">
        <v>90</v>
      </c>
      <c r="AN68" s="119"/>
      <c r="AO68" s="119">
        <f>AN68/AM68*100</f>
        <v>0</v>
      </c>
      <c r="AP68" s="119">
        <v>90</v>
      </c>
      <c r="AQ68" s="119"/>
      <c r="AR68" s="132">
        <f t="shared" si="7"/>
        <v>0</v>
      </c>
      <c r="AS68" s="132">
        <v>90</v>
      </c>
      <c r="AT68" s="132"/>
      <c r="AU68" s="132">
        <f t="shared" si="19"/>
        <v>0</v>
      </c>
      <c r="AV68" s="132">
        <v>90</v>
      </c>
      <c r="AW68" s="132"/>
      <c r="AX68" s="132">
        <f t="shared" si="8"/>
        <v>0</v>
      </c>
      <c r="AY68" s="132"/>
      <c r="AZ68" s="132"/>
      <c r="BA68" s="132"/>
      <c r="BB68" s="142">
        <f t="shared" si="9"/>
        <v>750</v>
      </c>
      <c r="BC68" s="133">
        <f t="shared" si="10"/>
        <v>0</v>
      </c>
      <c r="BD68" s="49">
        <f t="shared" si="11"/>
        <v>0</v>
      </c>
      <c r="BE68" s="80">
        <f t="shared" si="20"/>
        <v>780</v>
      </c>
      <c r="BF68" s="79">
        <f t="shared" si="12"/>
        <v>0</v>
      </c>
      <c r="BG68" s="81">
        <f t="shared" si="13"/>
        <v>0</v>
      </c>
    </row>
    <row r="69" spans="1:59" ht="18.75" x14ac:dyDescent="0.3">
      <c r="A69" s="199"/>
      <c r="B69" s="93" t="s">
        <v>48</v>
      </c>
      <c r="C69" s="57">
        <v>71</v>
      </c>
      <c r="D69" s="15"/>
      <c r="E69" s="38">
        <f t="shared" si="14"/>
        <v>0</v>
      </c>
      <c r="F69" s="21"/>
      <c r="G69" s="21"/>
      <c r="H69" s="21"/>
      <c r="I69" s="21"/>
      <c r="J69" s="21"/>
      <c r="K69" s="10"/>
      <c r="L69" s="14">
        <f t="shared" si="0"/>
        <v>71</v>
      </c>
      <c r="M69" s="15">
        <f t="shared" si="1"/>
        <v>0</v>
      </c>
      <c r="N69" s="63">
        <f t="shared" si="2"/>
        <v>0</v>
      </c>
      <c r="O69" s="57">
        <v>69</v>
      </c>
      <c r="P69" s="57"/>
      <c r="Q69" s="57">
        <f t="shared" si="3"/>
        <v>0</v>
      </c>
      <c r="R69" s="21">
        <v>69</v>
      </c>
      <c r="S69" s="21"/>
      <c r="T69" s="21"/>
      <c r="U69" s="21">
        <v>69</v>
      </c>
      <c r="V69" s="21"/>
      <c r="W69" s="128">
        <f t="shared" si="76"/>
        <v>0</v>
      </c>
      <c r="X69" s="21">
        <v>69</v>
      </c>
      <c r="Y69" s="21"/>
      <c r="Z69" s="127">
        <f t="shared" si="77"/>
        <v>0</v>
      </c>
      <c r="AA69" s="14"/>
      <c r="AB69" s="58"/>
      <c r="AC69" s="58"/>
      <c r="AD69" s="57">
        <v>249</v>
      </c>
      <c r="AE69" s="57"/>
      <c r="AF69" s="38">
        <f t="shared" si="16"/>
        <v>0</v>
      </c>
      <c r="AG69" s="58">
        <v>249</v>
      </c>
      <c r="AH69" s="58"/>
      <c r="AI69" s="58"/>
      <c r="AJ69" s="58">
        <v>249</v>
      </c>
      <c r="AK69" s="58"/>
      <c r="AL69" s="119">
        <f t="shared" si="69"/>
        <v>0</v>
      </c>
      <c r="AM69" s="119">
        <v>249</v>
      </c>
      <c r="AN69" s="119"/>
      <c r="AO69" s="119">
        <f t="shared" ref="AO69:AO70" si="78">AN69/AM69*100</f>
        <v>0</v>
      </c>
      <c r="AP69" s="119">
        <v>249</v>
      </c>
      <c r="AQ69" s="119"/>
      <c r="AR69" s="132">
        <f t="shared" si="7"/>
        <v>0</v>
      </c>
      <c r="AS69" s="132">
        <v>249</v>
      </c>
      <c r="AT69" s="132"/>
      <c r="AU69" s="132">
        <f t="shared" si="19"/>
        <v>0</v>
      </c>
      <c r="AV69" s="132">
        <v>249</v>
      </c>
      <c r="AW69" s="132"/>
      <c r="AX69" s="132">
        <f t="shared" si="8"/>
        <v>0</v>
      </c>
      <c r="AY69" s="132"/>
      <c r="AZ69" s="132"/>
      <c r="BA69" s="132"/>
      <c r="BB69" s="142">
        <f t="shared" si="9"/>
        <v>2019</v>
      </c>
      <c r="BC69" s="133">
        <f t="shared" si="10"/>
        <v>0</v>
      </c>
      <c r="BD69" s="49">
        <f t="shared" si="11"/>
        <v>0</v>
      </c>
      <c r="BE69" s="80">
        <f t="shared" si="20"/>
        <v>2090</v>
      </c>
      <c r="BF69" s="79">
        <f t="shared" si="12"/>
        <v>0</v>
      </c>
      <c r="BG69" s="81">
        <f t="shared" si="13"/>
        <v>0</v>
      </c>
    </row>
    <row r="70" spans="1:59" ht="19.5" thickBot="1" x14ac:dyDescent="0.35">
      <c r="A70" s="200"/>
      <c r="B70" s="93" t="s">
        <v>49</v>
      </c>
      <c r="C70" s="87">
        <v>119</v>
      </c>
      <c r="D70" s="39"/>
      <c r="E70" s="40">
        <f t="shared" ref="E70:E72" si="79">D70/C70*100</f>
        <v>0</v>
      </c>
      <c r="F70" s="27"/>
      <c r="G70" s="27"/>
      <c r="H70" s="27"/>
      <c r="I70" s="27"/>
      <c r="J70" s="27"/>
      <c r="K70" s="51"/>
      <c r="L70" s="14">
        <f t="shared" ref="L70:L80" si="80">C70+F70+I70</f>
        <v>119</v>
      </c>
      <c r="M70" s="15">
        <f t="shared" ref="M70:M80" si="81">D70+G70+J70</f>
        <v>0</v>
      </c>
      <c r="N70" s="63">
        <f t="shared" ref="N70:N80" si="82">M70/L70*100</f>
        <v>0</v>
      </c>
      <c r="O70" s="57">
        <v>121</v>
      </c>
      <c r="P70" s="57"/>
      <c r="Q70" s="57">
        <f t="shared" ref="Q70:Q80" si="83">P70/O70*100</f>
        <v>0</v>
      </c>
      <c r="R70" s="21">
        <v>121</v>
      </c>
      <c r="S70" s="21"/>
      <c r="T70" s="21"/>
      <c r="U70" s="21">
        <v>121</v>
      </c>
      <c r="V70" s="21"/>
      <c r="W70" s="128">
        <f t="shared" si="76"/>
        <v>0</v>
      </c>
      <c r="X70" s="21">
        <v>121</v>
      </c>
      <c r="Y70" s="21"/>
      <c r="Z70" s="127">
        <f t="shared" si="77"/>
        <v>0</v>
      </c>
      <c r="AA70" s="14"/>
      <c r="AB70" s="58"/>
      <c r="AC70" s="58"/>
      <c r="AD70" s="57">
        <v>121</v>
      </c>
      <c r="AE70" s="57"/>
      <c r="AF70" s="38">
        <f t="shared" si="16"/>
        <v>0</v>
      </c>
      <c r="AG70" s="58">
        <v>121</v>
      </c>
      <c r="AH70" s="58"/>
      <c r="AI70" s="58"/>
      <c r="AJ70" s="58">
        <v>121</v>
      </c>
      <c r="AK70" s="58"/>
      <c r="AL70" s="119">
        <f t="shared" si="69"/>
        <v>0</v>
      </c>
      <c r="AM70" s="119">
        <v>121</v>
      </c>
      <c r="AN70" s="119"/>
      <c r="AO70" s="119">
        <f t="shared" si="78"/>
        <v>0</v>
      </c>
      <c r="AP70" s="119">
        <v>121</v>
      </c>
      <c r="AQ70" s="119"/>
      <c r="AR70" s="132">
        <f t="shared" ref="AR70:AR80" si="84">AQ70/AP70*100</f>
        <v>0</v>
      </c>
      <c r="AS70" s="132">
        <v>121</v>
      </c>
      <c r="AT70" s="132"/>
      <c r="AU70" s="132">
        <f t="shared" si="19"/>
        <v>0</v>
      </c>
      <c r="AV70" s="132">
        <v>121</v>
      </c>
      <c r="AW70" s="132"/>
      <c r="AX70" s="132">
        <f t="shared" ref="AX70:AX80" si="85">AW70/AV70*100</f>
        <v>0</v>
      </c>
      <c r="AY70" s="132"/>
      <c r="AZ70" s="132"/>
      <c r="BA70" s="132"/>
      <c r="BB70" s="142">
        <f t="shared" ref="BB70:BB80" si="86">O70+R70+U70+AA70+AD70+AG70+AJ70+X70+AM70+AS70+AP70+AV70</f>
        <v>1331</v>
      </c>
      <c r="BC70" s="133">
        <f t="shared" ref="BC70:BC80" si="87">P70+S70+V70+AB70+AE70+AH70+AK70+AN70+AQ70+Y70+AT70+AW70</f>
        <v>0</v>
      </c>
      <c r="BD70" s="49">
        <f t="shared" ref="BD70:BD80" si="88">BC70/BB70*100</f>
        <v>0</v>
      </c>
      <c r="BE70" s="80">
        <f t="shared" ref="BE70:BE78" si="89">BB70+L70</f>
        <v>1450</v>
      </c>
      <c r="BF70" s="79">
        <f t="shared" ref="BF70:BF77" si="90">BC70+M70</f>
        <v>0</v>
      </c>
      <c r="BG70" s="81">
        <f t="shared" ref="BG70:BG80" si="91">BF70/BE70*100</f>
        <v>0</v>
      </c>
    </row>
    <row r="71" spans="1:59" ht="18.75" hidden="1" x14ac:dyDescent="0.3">
      <c r="A71" s="95"/>
      <c r="B71" s="9"/>
      <c r="C71" s="58"/>
      <c r="D71" s="21"/>
      <c r="E71" s="28"/>
      <c r="F71" s="21"/>
      <c r="G71" s="21"/>
      <c r="H71" s="21"/>
      <c r="I71" s="21"/>
      <c r="J71" s="21"/>
      <c r="K71" s="10"/>
      <c r="L71" s="14"/>
      <c r="M71" s="15"/>
      <c r="N71" s="63"/>
      <c r="O71" s="58"/>
      <c r="P71" s="21"/>
      <c r="Q71" s="22"/>
      <c r="R71" s="21"/>
      <c r="S71" s="21"/>
      <c r="T71" s="21"/>
      <c r="U71" s="21"/>
      <c r="V71" s="21"/>
      <c r="W71" s="10"/>
      <c r="X71" s="21"/>
      <c r="Y71" s="21"/>
      <c r="Z71" s="21"/>
      <c r="AA71" s="58"/>
      <c r="AB71" s="58"/>
      <c r="AC71" s="58"/>
      <c r="AD71" s="58"/>
      <c r="AE71" s="58"/>
      <c r="AF71" s="3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109" t="e">
        <f t="shared" si="84"/>
        <v>#DIV/0!</v>
      </c>
      <c r="AS71" s="109"/>
      <c r="AT71" s="109"/>
      <c r="AU71" s="132" t="e">
        <f t="shared" ref="AU71:AU80" si="92">AT71/AS71*100</f>
        <v>#DIV/0!</v>
      </c>
      <c r="AV71" s="132"/>
      <c r="AW71" s="132"/>
      <c r="AX71" s="109" t="e">
        <f t="shared" si="85"/>
        <v>#DIV/0!</v>
      </c>
      <c r="AY71" s="109"/>
      <c r="AZ71" s="109"/>
      <c r="BA71" s="109"/>
      <c r="BB71" s="56">
        <f t="shared" si="86"/>
        <v>0</v>
      </c>
      <c r="BC71" s="25">
        <f t="shared" si="87"/>
        <v>0</v>
      </c>
      <c r="BD71" s="49"/>
      <c r="BE71" s="80"/>
      <c r="BF71" s="79"/>
      <c r="BG71" s="81"/>
    </row>
    <row r="72" spans="1:59" ht="27" customHeight="1" thickBot="1" x14ac:dyDescent="0.4">
      <c r="A72" s="196" t="s">
        <v>55</v>
      </c>
      <c r="B72" s="196"/>
      <c r="C72" s="88">
        <f>C67+C63+C58+C53+C50+C45+C40+C35+C30+C25+C20+C15+C10+C5</f>
        <v>34965</v>
      </c>
      <c r="D72" s="41">
        <f>D67+D63+D58+D53+D50+D45+D40+D35+D30+D25+D20+D15+D10+D5</f>
        <v>18157</v>
      </c>
      <c r="E72" s="42">
        <f t="shared" si="79"/>
        <v>51.929071929071924</v>
      </c>
      <c r="F72" s="43">
        <f>F67+F63+F58+F53+F50+F45+F40+F35+F30+F25+F20+F15+F10+F5</f>
        <v>1192</v>
      </c>
      <c r="G72" s="43">
        <f>G67+G63+G58+G53+G50+G45+G40+G35+G30+G25+G20+G15+G10+G5</f>
        <v>111</v>
      </c>
      <c r="H72" s="44">
        <f>G72/F72*100</f>
        <v>9.3120805369127524</v>
      </c>
      <c r="I72" s="43">
        <f>I67+I63+I58+I53+I50+I45+I40+I35+I30+I25+I20+I15+I10+I5</f>
        <v>0</v>
      </c>
      <c r="J72" s="43">
        <f t="shared" ref="J72" si="93">J67+J63+J58+J53+J50+J45+J40+J35+J30+J25+J20+J15+J10+J5</f>
        <v>0</v>
      </c>
      <c r="K72" s="52" t="e">
        <f>J72/I72*100</f>
        <v>#DIV/0!</v>
      </c>
      <c r="L72" s="64">
        <f t="shared" si="80"/>
        <v>36157</v>
      </c>
      <c r="M72" s="45">
        <f t="shared" si="81"/>
        <v>18268</v>
      </c>
      <c r="N72" s="65">
        <f t="shared" si="82"/>
        <v>50.524103216527919</v>
      </c>
      <c r="O72" s="59">
        <f>O67+O63+O58+O53+O50+O45+O40+O35+O30+O25+O20+O15+O10+O5</f>
        <v>18720</v>
      </c>
      <c r="P72" s="45">
        <f>P67+P63+P58+P53+P50+P45+P40+P35+P30+P25+P20+P15+P10+P5</f>
        <v>1737</v>
      </c>
      <c r="Q72" s="65">
        <f>P72/O72*100</f>
        <v>9.2788461538461533</v>
      </c>
      <c r="R72" s="45">
        <f t="shared" ref="R72:AK72" si="94">R67+R63+R58+R53+R50+R45+R40+R35+R30+R25+R20+R15+R10+R5</f>
        <v>17976</v>
      </c>
      <c r="S72" s="45">
        <f t="shared" si="94"/>
        <v>1987</v>
      </c>
      <c r="T72" s="45">
        <f>S72/R72*100</f>
        <v>11.053627058299956</v>
      </c>
      <c r="U72" s="45">
        <f t="shared" si="94"/>
        <v>17334</v>
      </c>
      <c r="V72" s="45">
        <f t="shared" si="94"/>
        <v>2334</v>
      </c>
      <c r="W72" s="45">
        <f>V72/U72*100</f>
        <v>13.464866735894773</v>
      </c>
      <c r="X72" s="45">
        <f t="shared" si="94"/>
        <v>14884</v>
      </c>
      <c r="Y72" s="45">
        <f t="shared" si="94"/>
        <v>1086</v>
      </c>
      <c r="Z72" s="31">
        <f>Y72/X72*100</f>
        <v>7.296425692018274</v>
      </c>
      <c r="AA72" s="45">
        <f t="shared" si="94"/>
        <v>736</v>
      </c>
      <c r="AB72" s="45">
        <f t="shared" si="94"/>
        <v>0</v>
      </c>
      <c r="AC72" s="45">
        <f>AB72/AA72*100</f>
        <v>0</v>
      </c>
      <c r="AD72" s="45">
        <f t="shared" si="94"/>
        <v>13288</v>
      </c>
      <c r="AE72" s="45">
        <f t="shared" si="94"/>
        <v>240</v>
      </c>
      <c r="AF72" s="65">
        <f t="shared" ref="AF72:AF80" si="95">AE72/AD72*100</f>
        <v>1.8061408789885613</v>
      </c>
      <c r="AG72" s="45">
        <f t="shared" si="94"/>
        <v>13408</v>
      </c>
      <c r="AH72" s="45">
        <f t="shared" si="94"/>
        <v>387</v>
      </c>
      <c r="AI72" s="45">
        <f>AH72/AG72*100</f>
        <v>2.8863365155131264</v>
      </c>
      <c r="AJ72" s="45">
        <f t="shared" si="94"/>
        <v>13951</v>
      </c>
      <c r="AK72" s="45">
        <f t="shared" si="94"/>
        <v>493</v>
      </c>
      <c r="AL72" s="77">
        <f>AK72/AJ72*100</f>
        <v>3.5337968604401118</v>
      </c>
      <c r="AM72" s="77">
        <f>AM67+AM58+AM53+AM50+AM45+AM40+AM35+AM30+AM25+AM20+AM15+AM10+AM5</f>
        <v>14088</v>
      </c>
      <c r="AN72" s="77">
        <f>AN67+AN58+AN53+AN50+AN45+AN40+AN35+AN30+AN25+AN20+AN15+AN10+AN5</f>
        <v>993</v>
      </c>
      <c r="AO72" s="77">
        <f>AN72/AM72*100</f>
        <v>7.0485519591141399</v>
      </c>
      <c r="AP72" s="45">
        <f>AP67+AP58+AP53+AP50+AP45+AP40+AP35+AP30+AP25+AP20+AP15+AP10+AP5</f>
        <v>13005</v>
      </c>
      <c r="AQ72" s="45">
        <f>AQ67+AQ58+AQ53+AQ50+AQ45+AQ40+AQ35+AQ30+AQ25+AQ20+AQ15+AQ10+AQ5</f>
        <v>48</v>
      </c>
      <c r="AR72" s="130">
        <f t="shared" si="84"/>
        <v>0.3690888119953864</v>
      </c>
      <c r="AS72" s="130">
        <f>AS67+AS58+AS53+AS50+AS45+AS40+AS35+AS30+AS25+AS20+AS15+AS10+AS5</f>
        <v>14117</v>
      </c>
      <c r="AT72" s="130">
        <f>AT67+AT58+AT53+AT50+AT45+AT40+AT35+AT30+AT25+AT20+AT15+AT10+AT5</f>
        <v>1028</v>
      </c>
      <c r="AU72" s="140">
        <f t="shared" si="92"/>
        <v>7.2820004250194801</v>
      </c>
      <c r="AV72" s="138">
        <f>AV67+AV58+AV53+AV50+AV45+AV40+AV35+AV30+AV25+AV20+AV15+AV10+AV5</f>
        <v>13965</v>
      </c>
      <c r="AW72" s="138">
        <f>AW67+AW58+AW53+AW50+AW45+AW40+AW35+AW30+AW25+AW20+AW15+AW10+AW5</f>
        <v>742</v>
      </c>
      <c r="AX72" s="77">
        <f t="shared" si="85"/>
        <v>5.3132832080200503</v>
      </c>
      <c r="AY72" s="59">
        <f>AY67+AY58+AY53+AY50+AY45+AY40+AY35+AY30+AY25+AY20+AY15+AY10+AY5</f>
        <v>5</v>
      </c>
      <c r="AZ72" s="59">
        <f>AZ67+AZ58+AZ53+AZ50+AZ45+AZ40+AZ35+AZ30+AZ25+AZ20+AZ15+AZ10+AZ5</f>
        <v>5</v>
      </c>
      <c r="BA72" s="77">
        <f>AZ72/AY72*100</f>
        <v>100</v>
      </c>
      <c r="BB72" s="204">
        <f>O72+R72+U72+AA72+AD72+AG72+AJ72+X72+AM72+AS72+AP72+AV72+AY72</f>
        <v>165477</v>
      </c>
      <c r="BC72" s="204">
        <f>P72+S72+V72+AB72+AE72+AH72+AK72+AN72+AQ72+Y72+AT72+AW72+AZ72</f>
        <v>11080</v>
      </c>
      <c r="BD72" s="77">
        <f t="shared" si="88"/>
        <v>6.6957945817243489</v>
      </c>
      <c r="BE72" s="64">
        <f>BB72+L72</f>
        <v>201634</v>
      </c>
      <c r="BF72" s="45">
        <f t="shared" si="90"/>
        <v>29348</v>
      </c>
      <c r="BG72" s="65">
        <f t="shared" si="91"/>
        <v>14.555084955910214</v>
      </c>
    </row>
    <row r="73" spans="1:59" ht="18.75" hidden="1" x14ac:dyDescent="0.3">
      <c r="A73" s="195" t="s">
        <v>54</v>
      </c>
      <c r="B73" s="9"/>
      <c r="C73" s="89"/>
      <c r="D73" s="29"/>
      <c r="E73" s="30"/>
      <c r="F73" s="29"/>
      <c r="G73" s="29"/>
      <c r="H73" s="29"/>
      <c r="I73" s="29"/>
      <c r="J73" s="29"/>
      <c r="K73" s="53"/>
      <c r="L73" s="14"/>
      <c r="M73" s="15"/>
      <c r="N73" s="63"/>
      <c r="O73" s="58"/>
      <c r="P73" s="21"/>
      <c r="Q73" s="22"/>
      <c r="R73" s="21"/>
      <c r="S73" s="21"/>
      <c r="T73" s="21"/>
      <c r="U73" s="21"/>
      <c r="V73" s="21"/>
      <c r="W73" s="10"/>
      <c r="X73" s="21"/>
      <c r="Y73" s="21"/>
      <c r="Z73" s="21"/>
      <c r="AA73" s="58"/>
      <c r="AB73" s="58"/>
      <c r="AC73" s="58"/>
      <c r="AD73" s="58"/>
      <c r="AE73" s="58"/>
      <c r="AF73" s="110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109" t="e">
        <f t="shared" si="84"/>
        <v>#DIV/0!</v>
      </c>
      <c r="AS73" s="109"/>
      <c r="AT73" s="109"/>
      <c r="AU73" s="132" t="e">
        <f t="shared" si="92"/>
        <v>#DIV/0!</v>
      </c>
      <c r="AV73" s="132"/>
      <c r="AW73" s="132"/>
      <c r="AX73" s="109" t="e">
        <f t="shared" si="85"/>
        <v>#DIV/0!</v>
      </c>
      <c r="AY73" s="109"/>
      <c r="AZ73" s="109"/>
      <c r="BA73" s="109"/>
      <c r="BB73" s="56">
        <f t="shared" si="86"/>
        <v>0</v>
      </c>
      <c r="BC73" s="25">
        <f t="shared" si="87"/>
        <v>0</v>
      </c>
      <c r="BD73" s="49"/>
      <c r="BE73" s="80"/>
      <c r="BF73" s="79"/>
      <c r="BG73" s="81"/>
    </row>
    <row r="74" spans="1:59" ht="15.75" customHeight="1" x14ac:dyDescent="0.3">
      <c r="A74" s="195"/>
      <c r="B74" s="9" t="s">
        <v>41</v>
      </c>
      <c r="C74" s="15">
        <v>14594</v>
      </c>
      <c r="D74" s="15">
        <v>3985</v>
      </c>
      <c r="E74" s="63">
        <f>D74/C74*100</f>
        <v>27.30574208578868</v>
      </c>
      <c r="F74" s="15"/>
      <c r="G74" s="15"/>
      <c r="H74" s="38" t="e">
        <f t="shared" ref="H74:H77" si="96">G74/F74*100</f>
        <v>#DIV/0!</v>
      </c>
      <c r="I74" s="21"/>
      <c r="J74" s="21"/>
      <c r="K74" s="10"/>
      <c r="L74" s="14">
        <f t="shared" si="80"/>
        <v>14594</v>
      </c>
      <c r="M74" s="15">
        <f t="shared" si="81"/>
        <v>3985</v>
      </c>
      <c r="N74" s="63">
        <f t="shared" si="82"/>
        <v>27.30574208578868</v>
      </c>
      <c r="O74" s="57">
        <v>10139</v>
      </c>
      <c r="P74" s="15"/>
      <c r="Q74" s="38">
        <f t="shared" si="83"/>
        <v>0</v>
      </c>
      <c r="R74" s="15">
        <v>10279</v>
      </c>
      <c r="S74" s="15">
        <v>420</v>
      </c>
      <c r="T74" s="38">
        <f>S74/R74*100</f>
        <v>4.0860005837143696</v>
      </c>
      <c r="U74" s="21">
        <v>9233</v>
      </c>
      <c r="V74" s="21">
        <v>330</v>
      </c>
      <c r="W74" s="50">
        <f>V74/U74*100</f>
        <v>3.574136250406152</v>
      </c>
      <c r="X74" s="21">
        <v>9413</v>
      </c>
      <c r="Y74" s="21">
        <v>530</v>
      </c>
      <c r="Z74" s="22">
        <f>Y74/X74*100</f>
        <v>5.63051099543185</v>
      </c>
      <c r="AA74" s="57"/>
      <c r="AB74" s="58"/>
      <c r="AC74" s="58"/>
      <c r="AD74" s="57">
        <v>8883</v>
      </c>
      <c r="AE74" s="57">
        <v>100</v>
      </c>
      <c r="AF74" s="38">
        <f t="shared" si="95"/>
        <v>1.1257458065968704</v>
      </c>
      <c r="AG74" s="58">
        <v>8783</v>
      </c>
      <c r="AH74" s="58"/>
      <c r="AI74" s="121">
        <f>AH74/AG74*100</f>
        <v>0</v>
      </c>
      <c r="AJ74" s="58">
        <v>8803</v>
      </c>
      <c r="AK74" s="58"/>
      <c r="AL74" s="110">
        <f>AK74/AJ74*100</f>
        <v>0</v>
      </c>
      <c r="AM74" s="110">
        <v>8833</v>
      </c>
      <c r="AN74" s="110"/>
      <c r="AO74" s="110">
        <f>AN74/AM74*100</f>
        <v>0</v>
      </c>
      <c r="AP74" s="110">
        <v>8803</v>
      </c>
      <c r="AQ74" s="110"/>
      <c r="AR74" s="132">
        <f t="shared" si="84"/>
        <v>0</v>
      </c>
      <c r="AS74" s="132">
        <v>9003</v>
      </c>
      <c r="AT74" s="132">
        <v>100</v>
      </c>
      <c r="AU74" s="132">
        <f t="shared" si="92"/>
        <v>1.1107408641563923</v>
      </c>
      <c r="AV74" s="132">
        <v>8983</v>
      </c>
      <c r="AW74" s="132"/>
      <c r="AX74" s="132">
        <f t="shared" si="85"/>
        <v>0</v>
      </c>
      <c r="AY74" s="132">
        <v>200</v>
      </c>
      <c r="AZ74" s="132">
        <v>200</v>
      </c>
      <c r="BA74" s="132">
        <f>AZ74/AY74*100</f>
        <v>100</v>
      </c>
      <c r="BB74" s="202">
        <f>O74+R74+U74+AA74+AD74+AG74+AJ74+X74+AM74+AS74+AP74+AV74+AY74</f>
        <v>101355</v>
      </c>
      <c r="BC74" s="202">
        <f>P74+S74+V74+AB74+AE74+AH74+AK74+AN74+AQ74+Y74+AT74+AW74+AZ74</f>
        <v>1680</v>
      </c>
      <c r="BD74" s="49">
        <f t="shared" si="88"/>
        <v>1.6575403285481725</v>
      </c>
      <c r="BE74" s="80">
        <f>BB74+L74</f>
        <v>115949</v>
      </c>
      <c r="BF74" s="79">
        <f t="shared" si="90"/>
        <v>5665</v>
      </c>
      <c r="BG74" s="81">
        <f t="shared" si="91"/>
        <v>4.8857687431543182</v>
      </c>
    </row>
    <row r="75" spans="1:59" ht="18.75" x14ac:dyDescent="0.3">
      <c r="A75" s="195"/>
      <c r="B75" s="9" t="s">
        <v>42</v>
      </c>
      <c r="C75" s="15">
        <v>22852</v>
      </c>
      <c r="D75" s="15">
        <v>3877</v>
      </c>
      <c r="E75" s="63">
        <f t="shared" ref="E75:E77" si="97">D75/C75*100</f>
        <v>16.965692280763172</v>
      </c>
      <c r="F75" s="15"/>
      <c r="G75" s="15"/>
      <c r="H75" s="38" t="e">
        <f t="shared" si="96"/>
        <v>#DIV/0!</v>
      </c>
      <c r="I75" s="21"/>
      <c r="J75" s="21"/>
      <c r="K75" s="10"/>
      <c r="L75" s="14">
        <f t="shared" si="80"/>
        <v>22852</v>
      </c>
      <c r="M75" s="15">
        <f t="shared" si="81"/>
        <v>3877</v>
      </c>
      <c r="N75" s="63">
        <f t="shared" si="82"/>
        <v>16.965692280763172</v>
      </c>
      <c r="O75" s="57">
        <v>18945</v>
      </c>
      <c r="P75" s="57">
        <v>300</v>
      </c>
      <c r="Q75" s="38">
        <f t="shared" si="83"/>
        <v>1.583531274742676</v>
      </c>
      <c r="R75" s="15">
        <v>19485</v>
      </c>
      <c r="S75" s="15">
        <v>1600</v>
      </c>
      <c r="T75" s="38">
        <f t="shared" ref="T75:T77" si="98">S75/R75*100</f>
        <v>8.2114447010520912</v>
      </c>
      <c r="U75" s="21">
        <v>18645</v>
      </c>
      <c r="V75" s="21">
        <v>1580</v>
      </c>
      <c r="W75" s="50">
        <f t="shared" ref="W75:W77" si="99">V75/U75*100</f>
        <v>8.4741217484580318</v>
      </c>
      <c r="X75" s="21">
        <v>18085</v>
      </c>
      <c r="Y75" s="21">
        <v>550</v>
      </c>
      <c r="Z75" s="22">
        <f t="shared" ref="Z75:Z77" si="100">Y75/X75*100</f>
        <v>3.0411943599668234</v>
      </c>
      <c r="AA75" s="57"/>
      <c r="AB75" s="58"/>
      <c r="AC75" s="58"/>
      <c r="AD75" s="57">
        <v>17735</v>
      </c>
      <c r="AE75" s="57">
        <v>300</v>
      </c>
      <c r="AF75" s="38">
        <f t="shared" si="95"/>
        <v>1.691570341133352</v>
      </c>
      <c r="AG75" s="58">
        <v>16935</v>
      </c>
      <c r="AH75" s="58"/>
      <c r="AI75" s="121">
        <f t="shared" ref="AI75:AI77" si="101">AH75/AG75*100</f>
        <v>0</v>
      </c>
      <c r="AJ75" s="58">
        <v>17035</v>
      </c>
      <c r="AK75" s="58">
        <v>350</v>
      </c>
      <c r="AL75" s="110">
        <f>AK75/AJ75*100</f>
        <v>2.0545934840035218</v>
      </c>
      <c r="AM75" s="110">
        <v>17210</v>
      </c>
      <c r="AN75" s="110"/>
      <c r="AO75" s="110">
        <f t="shared" ref="AO75:AO77" si="102">AN75/AM75*100</f>
        <v>0</v>
      </c>
      <c r="AP75" s="110">
        <v>17685</v>
      </c>
      <c r="AQ75" s="110"/>
      <c r="AR75" s="132">
        <f t="shared" si="84"/>
        <v>0</v>
      </c>
      <c r="AS75" s="132">
        <v>17585</v>
      </c>
      <c r="AT75" s="132">
        <v>300</v>
      </c>
      <c r="AU75" s="132">
        <f t="shared" si="92"/>
        <v>1.7059994313335227</v>
      </c>
      <c r="AV75" s="132">
        <v>17285</v>
      </c>
      <c r="AW75" s="132">
        <v>350</v>
      </c>
      <c r="AX75" s="132">
        <f t="shared" si="85"/>
        <v>2.0248770610355802</v>
      </c>
      <c r="AY75" s="132">
        <v>400</v>
      </c>
      <c r="AZ75" s="132">
        <v>400</v>
      </c>
      <c r="BA75" s="132">
        <f t="shared" ref="BA75:BA77" si="103">AZ75/AY75*100</f>
        <v>100</v>
      </c>
      <c r="BB75" s="202">
        <f t="shared" ref="BB75:BB77" si="104">O75+R75+U75+AA75+AD75+AG75+AJ75+X75+AM75+AS75+AP75+AV75+AY75</f>
        <v>197030</v>
      </c>
      <c r="BC75" s="202">
        <f t="shared" ref="BC75:BC77" si="105">P75+S75+V75+AB75+AE75+AH75+AK75+AN75+AQ75+Y75+AT75+AW75+AZ75</f>
        <v>5730</v>
      </c>
      <c r="BD75" s="49">
        <f t="shared" si="88"/>
        <v>2.908186570573009</v>
      </c>
      <c r="BE75" s="80">
        <f>BB75+L75</f>
        <v>219882</v>
      </c>
      <c r="BF75" s="79">
        <f t="shared" si="90"/>
        <v>9607</v>
      </c>
      <c r="BG75" s="81">
        <f t="shared" si="91"/>
        <v>4.3691616412439398</v>
      </c>
    </row>
    <row r="76" spans="1:59" ht="18.75" x14ac:dyDescent="0.3">
      <c r="A76" s="195"/>
      <c r="B76" s="9" t="s">
        <v>43</v>
      </c>
      <c r="C76" s="15">
        <v>250</v>
      </c>
      <c r="D76" s="15"/>
      <c r="E76" s="63">
        <f t="shared" si="97"/>
        <v>0</v>
      </c>
      <c r="F76" s="15"/>
      <c r="G76" s="15"/>
      <c r="H76" s="38" t="e">
        <f t="shared" si="96"/>
        <v>#DIV/0!</v>
      </c>
      <c r="I76" s="21"/>
      <c r="J76" s="21"/>
      <c r="K76" s="10"/>
      <c r="L76" s="14">
        <f t="shared" si="80"/>
        <v>250</v>
      </c>
      <c r="M76" s="15">
        <f t="shared" si="81"/>
        <v>0</v>
      </c>
      <c r="N76" s="63">
        <f t="shared" si="82"/>
        <v>0</v>
      </c>
      <c r="O76" s="57">
        <v>250</v>
      </c>
      <c r="P76" s="57"/>
      <c r="Q76" s="38">
        <f t="shared" si="83"/>
        <v>0</v>
      </c>
      <c r="R76" s="15">
        <v>250</v>
      </c>
      <c r="S76" s="15"/>
      <c r="T76" s="38">
        <f t="shared" si="98"/>
        <v>0</v>
      </c>
      <c r="U76" s="21">
        <v>250</v>
      </c>
      <c r="V76" s="21"/>
      <c r="W76" s="50">
        <f t="shared" si="99"/>
        <v>0</v>
      </c>
      <c r="X76" s="21">
        <v>250</v>
      </c>
      <c r="Y76" s="21"/>
      <c r="Z76" s="22">
        <f t="shared" si="100"/>
        <v>0</v>
      </c>
      <c r="AA76" s="57"/>
      <c r="AB76" s="58"/>
      <c r="AC76" s="58"/>
      <c r="AD76" s="57">
        <v>250</v>
      </c>
      <c r="AE76" s="57"/>
      <c r="AF76" s="38">
        <f t="shared" si="95"/>
        <v>0</v>
      </c>
      <c r="AG76" s="58">
        <v>250</v>
      </c>
      <c r="AH76" s="58"/>
      <c r="AI76" s="121">
        <f t="shared" si="101"/>
        <v>0</v>
      </c>
      <c r="AJ76" s="58">
        <v>250</v>
      </c>
      <c r="AK76" s="58"/>
      <c r="AL76" s="110">
        <f t="shared" ref="AL76:AL77" si="106">AK76/AJ76*100</f>
        <v>0</v>
      </c>
      <c r="AM76" s="110">
        <v>300</v>
      </c>
      <c r="AN76" s="110"/>
      <c r="AO76" s="110">
        <f t="shared" si="102"/>
        <v>0</v>
      </c>
      <c r="AP76" s="110">
        <v>250</v>
      </c>
      <c r="AQ76" s="110"/>
      <c r="AR76" s="132">
        <f t="shared" si="84"/>
        <v>0</v>
      </c>
      <c r="AS76" s="132">
        <v>250</v>
      </c>
      <c r="AT76" s="132"/>
      <c r="AU76" s="132">
        <f t="shared" si="92"/>
        <v>0</v>
      </c>
      <c r="AV76" s="132">
        <v>350</v>
      </c>
      <c r="AW76" s="132"/>
      <c r="AX76" s="132">
        <f t="shared" si="85"/>
        <v>0</v>
      </c>
      <c r="AY76" s="132"/>
      <c r="AZ76" s="132"/>
      <c r="BA76" s="132" t="e">
        <f t="shared" si="103"/>
        <v>#DIV/0!</v>
      </c>
      <c r="BB76" s="202">
        <f t="shared" si="104"/>
        <v>2900</v>
      </c>
      <c r="BC76" s="202">
        <f t="shared" si="105"/>
        <v>0</v>
      </c>
      <c r="BD76" s="49">
        <f t="shared" si="88"/>
        <v>0</v>
      </c>
      <c r="BE76" s="80">
        <f t="shared" si="89"/>
        <v>3150</v>
      </c>
      <c r="BF76" s="79">
        <f t="shared" si="90"/>
        <v>0</v>
      </c>
      <c r="BG76" s="81">
        <f t="shared" si="91"/>
        <v>0</v>
      </c>
    </row>
    <row r="77" spans="1:59" ht="18.75" x14ac:dyDescent="0.3">
      <c r="A77" s="195"/>
      <c r="B77" s="9" t="s">
        <v>40</v>
      </c>
      <c r="C77" s="15">
        <v>15096</v>
      </c>
      <c r="D77" s="15">
        <v>300</v>
      </c>
      <c r="E77" s="63">
        <f t="shared" si="97"/>
        <v>1.9872813990461049</v>
      </c>
      <c r="F77" s="15"/>
      <c r="G77" s="15"/>
      <c r="H77" s="38" t="e">
        <f t="shared" si="96"/>
        <v>#DIV/0!</v>
      </c>
      <c r="I77" s="21"/>
      <c r="J77" s="21"/>
      <c r="K77" s="10"/>
      <c r="L77" s="14">
        <f t="shared" si="80"/>
        <v>15096</v>
      </c>
      <c r="M77" s="15">
        <f t="shared" si="81"/>
        <v>300</v>
      </c>
      <c r="N77" s="63">
        <f t="shared" si="82"/>
        <v>1.9872813990461049</v>
      </c>
      <c r="O77" s="57">
        <v>14296</v>
      </c>
      <c r="P77" s="57"/>
      <c r="Q77" s="38">
        <f t="shared" si="83"/>
        <v>0</v>
      </c>
      <c r="R77" s="15">
        <v>14206</v>
      </c>
      <c r="S77" s="15"/>
      <c r="T77" s="38">
        <f t="shared" si="98"/>
        <v>0</v>
      </c>
      <c r="U77" s="21">
        <v>13940</v>
      </c>
      <c r="V77" s="21"/>
      <c r="W77" s="50">
        <f t="shared" si="99"/>
        <v>0</v>
      </c>
      <c r="X77" s="21">
        <v>13940</v>
      </c>
      <c r="Y77" s="21"/>
      <c r="Z77" s="22">
        <f t="shared" si="100"/>
        <v>0</v>
      </c>
      <c r="AA77" s="57"/>
      <c r="AB77" s="58"/>
      <c r="AC77" s="58"/>
      <c r="AD77" s="57">
        <v>13940</v>
      </c>
      <c r="AE77" s="57"/>
      <c r="AF77" s="38">
        <f t="shared" si="95"/>
        <v>0</v>
      </c>
      <c r="AG77" s="58">
        <v>13940</v>
      </c>
      <c r="AH77" s="58"/>
      <c r="AI77" s="121">
        <f t="shared" si="101"/>
        <v>0</v>
      </c>
      <c r="AJ77" s="58">
        <v>13940</v>
      </c>
      <c r="AK77" s="58">
        <v>50</v>
      </c>
      <c r="AL77" s="110">
        <f t="shared" si="106"/>
        <v>0.3586800573888092</v>
      </c>
      <c r="AM77" s="110">
        <v>13940</v>
      </c>
      <c r="AN77" s="110"/>
      <c r="AO77" s="110">
        <f t="shared" si="102"/>
        <v>0</v>
      </c>
      <c r="AP77" s="110">
        <v>13940</v>
      </c>
      <c r="AQ77" s="110"/>
      <c r="AR77" s="132">
        <f t="shared" si="84"/>
        <v>0</v>
      </c>
      <c r="AS77" s="132">
        <v>13940</v>
      </c>
      <c r="AT77" s="132"/>
      <c r="AU77" s="132">
        <f t="shared" si="92"/>
        <v>0</v>
      </c>
      <c r="AV77" s="132">
        <v>14140</v>
      </c>
      <c r="AW77" s="132"/>
      <c r="AX77" s="132">
        <f t="shared" si="85"/>
        <v>0</v>
      </c>
      <c r="AY77" s="132"/>
      <c r="AZ77" s="132"/>
      <c r="BA77" s="132" t="e">
        <f t="shared" si="103"/>
        <v>#DIV/0!</v>
      </c>
      <c r="BB77" s="202">
        <f t="shared" si="104"/>
        <v>154162</v>
      </c>
      <c r="BC77" s="202">
        <f t="shared" si="105"/>
        <v>50</v>
      </c>
      <c r="BD77" s="49">
        <f t="shared" si="88"/>
        <v>3.2433414200646077E-2</v>
      </c>
      <c r="BE77" s="80">
        <f t="shared" si="89"/>
        <v>169258</v>
      </c>
      <c r="BF77" s="79">
        <f t="shared" si="90"/>
        <v>350</v>
      </c>
      <c r="BG77" s="81">
        <f t="shared" si="91"/>
        <v>0.20678490824658216</v>
      </c>
    </row>
    <row r="78" spans="1:59" ht="19.5" thickBot="1" x14ac:dyDescent="0.35">
      <c r="A78" s="197" t="s">
        <v>56</v>
      </c>
      <c r="B78" s="197"/>
      <c r="C78" s="59">
        <f>C77+C76+C75+C74</f>
        <v>52792</v>
      </c>
      <c r="D78" s="45">
        <f>D77+D76+D75+D74</f>
        <v>8162</v>
      </c>
      <c r="E78" s="45">
        <f>D78/C78*100</f>
        <v>15.460675859978783</v>
      </c>
      <c r="F78" s="45">
        <f>F77+F76+F75+F74</f>
        <v>0</v>
      </c>
      <c r="G78" s="45">
        <f>G77+G76+G75+G74</f>
        <v>0</v>
      </c>
      <c r="H78" s="31" t="e">
        <f>G78/F78*100</f>
        <v>#DIV/0!</v>
      </c>
      <c r="I78" s="45"/>
      <c r="J78" s="45"/>
      <c r="K78" s="54"/>
      <c r="L78" s="64">
        <f t="shared" si="80"/>
        <v>52792</v>
      </c>
      <c r="M78" s="45">
        <f t="shared" si="81"/>
        <v>8162</v>
      </c>
      <c r="N78" s="65">
        <f t="shared" si="82"/>
        <v>15.460675859978783</v>
      </c>
      <c r="O78" s="59">
        <f>O74+O75+O76+O77</f>
        <v>43630</v>
      </c>
      <c r="P78" s="45">
        <f>P74+P75+P76+P77</f>
        <v>300</v>
      </c>
      <c r="Q78" s="31">
        <f t="shared" si="83"/>
        <v>0.68760027504011001</v>
      </c>
      <c r="R78" s="45">
        <f>R77+R76+R75+R74</f>
        <v>44220</v>
      </c>
      <c r="S78" s="45">
        <f t="shared" ref="S78" si="107">S77+S76+S75+S74</f>
        <v>2020</v>
      </c>
      <c r="T78" s="31">
        <f>S78/R78*100</f>
        <v>4.5680687471732249</v>
      </c>
      <c r="U78" s="45">
        <f>U74+U75+U76+U77</f>
        <v>42068</v>
      </c>
      <c r="V78" s="45">
        <f>V74+V75+V76+V77</f>
        <v>1910</v>
      </c>
      <c r="W78" s="31">
        <f>V78/U78*100</f>
        <v>4.5402681373015117</v>
      </c>
      <c r="X78" s="45">
        <f>X77+X76+X75+X74</f>
        <v>41688</v>
      </c>
      <c r="Y78" s="45">
        <f>Y77+Y76+Y75+Y74</f>
        <v>1080</v>
      </c>
      <c r="Z78" s="31">
        <f>Y78/X78*100</f>
        <v>2.5906735751295336</v>
      </c>
      <c r="AA78" s="45">
        <f>AA77+AA76+AA75+AA74</f>
        <v>0</v>
      </c>
      <c r="AB78" s="45">
        <f>AB77+AB76+AB75+AB74</f>
        <v>0</v>
      </c>
      <c r="AC78" s="111"/>
      <c r="AD78" s="59">
        <f>AD77+AD76+AD75+AD74</f>
        <v>40808</v>
      </c>
      <c r="AE78" s="59">
        <f>AE77+AE76+AE75+AE74</f>
        <v>400</v>
      </c>
      <c r="AF78" s="31">
        <f t="shared" si="95"/>
        <v>0.98019996079200156</v>
      </c>
      <c r="AG78" s="59">
        <f>AG74+AG75+AG76+AG77</f>
        <v>39908</v>
      </c>
      <c r="AH78" s="59">
        <f>AH74+AH75+AH76+AH77</f>
        <v>0</v>
      </c>
      <c r="AI78" s="31">
        <f>AH78/AG78*100</f>
        <v>0</v>
      </c>
      <c r="AJ78" s="59">
        <f>AJ77+AJ76+AJ75+AJ74</f>
        <v>40028</v>
      </c>
      <c r="AK78" s="59">
        <f>AK77+AK76+AK75+AK74</f>
        <v>400</v>
      </c>
      <c r="AL78" s="31">
        <f>AK78/AJ78*100</f>
        <v>0.99930048965723994</v>
      </c>
      <c r="AM78" s="130">
        <f>SUM(AM74:AM77)</f>
        <v>40283</v>
      </c>
      <c r="AN78" s="130">
        <f>SUM(AN74:AN77)</f>
        <v>0</v>
      </c>
      <c r="AO78" s="130">
        <f>AN78/AM78*100</f>
        <v>0</v>
      </c>
      <c r="AP78" s="59">
        <f>AP77+AP76+AP75+AP74</f>
        <v>40678</v>
      </c>
      <c r="AQ78" s="59">
        <f>AQ77+AQ76+AQ75+AQ74</f>
        <v>0</v>
      </c>
      <c r="AR78" s="130">
        <f t="shared" si="84"/>
        <v>0</v>
      </c>
      <c r="AS78" s="130">
        <f>AS77+AS76+AS75+AS74</f>
        <v>40778</v>
      </c>
      <c r="AT78" s="130">
        <f>AT77+AT76+AT75+AT74</f>
        <v>400</v>
      </c>
      <c r="AU78" s="140">
        <f t="shared" si="92"/>
        <v>0.98092108489871987</v>
      </c>
      <c r="AV78" s="138">
        <f>AV77+AV76+AV75+AV74</f>
        <v>40758</v>
      </c>
      <c r="AW78" s="138">
        <f>AW77+AW76+AW75+AW74</f>
        <v>350</v>
      </c>
      <c r="AX78" s="140">
        <f t="shared" si="85"/>
        <v>0.85872712105598892</v>
      </c>
      <c r="AY78" s="138">
        <f>AY77+AY76+AY75+AY74</f>
        <v>600</v>
      </c>
      <c r="AZ78" s="138">
        <f>AZ77+AZ76+AZ75+AZ74</f>
        <v>600</v>
      </c>
      <c r="BA78" s="140">
        <f>AZ78/AY78*100</f>
        <v>100</v>
      </c>
      <c r="BB78" s="59">
        <f t="shared" si="86"/>
        <v>454847</v>
      </c>
      <c r="BC78" s="59">
        <f t="shared" si="87"/>
        <v>6860</v>
      </c>
      <c r="BD78" s="77">
        <f t="shared" si="88"/>
        <v>1.508199460477919</v>
      </c>
      <c r="BE78" s="64">
        <f t="shared" si="89"/>
        <v>507639</v>
      </c>
      <c r="BF78" s="45">
        <f>BC78+M78</f>
        <v>15022</v>
      </c>
      <c r="BG78" s="65">
        <f t="shared" si="91"/>
        <v>2.9591895027765793</v>
      </c>
    </row>
    <row r="79" spans="1:59" ht="19.5" hidden="1" thickBot="1" x14ac:dyDescent="0.35">
      <c r="A79" s="21"/>
      <c r="B79" s="21"/>
      <c r="H79" s="34"/>
      <c r="L79" s="14"/>
      <c r="M79" s="15"/>
      <c r="N79" s="63"/>
      <c r="O79" s="58"/>
      <c r="P79" s="21"/>
      <c r="Q79" s="22"/>
      <c r="R79" s="21"/>
      <c r="S79" s="21"/>
      <c r="T79" s="21"/>
      <c r="U79" s="21"/>
      <c r="V79" s="21"/>
      <c r="W79" s="10"/>
      <c r="X79" s="21"/>
      <c r="Y79" s="21"/>
      <c r="Z79" s="21"/>
      <c r="AA79" s="58"/>
      <c r="AB79" s="58"/>
      <c r="AC79" s="58"/>
      <c r="AD79" s="58"/>
      <c r="AE79" s="58"/>
      <c r="AF79" s="110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109" t="e">
        <f t="shared" si="84"/>
        <v>#DIV/0!</v>
      </c>
      <c r="AS79" s="109"/>
      <c r="AT79" s="109"/>
      <c r="AU79" s="132" t="e">
        <f t="shared" si="92"/>
        <v>#DIV/0!</v>
      </c>
      <c r="AV79" s="132"/>
      <c r="AW79" s="132"/>
      <c r="AX79" s="109" t="e">
        <f t="shared" si="85"/>
        <v>#DIV/0!</v>
      </c>
      <c r="AY79" s="109"/>
      <c r="AZ79" s="109"/>
      <c r="BA79" s="109"/>
      <c r="BB79" s="56">
        <f t="shared" si="86"/>
        <v>0</v>
      </c>
      <c r="BC79" s="25">
        <f t="shared" si="87"/>
        <v>0</v>
      </c>
      <c r="BD79" s="49"/>
      <c r="BE79" s="80"/>
      <c r="BF79" s="79"/>
      <c r="BG79" s="81"/>
    </row>
    <row r="80" spans="1:59" ht="19.5" thickBot="1" x14ac:dyDescent="0.35">
      <c r="A80" s="190" t="s">
        <v>57</v>
      </c>
      <c r="B80" s="190"/>
      <c r="C80" s="90">
        <f>C78+C72</f>
        <v>87757</v>
      </c>
      <c r="D80" s="36">
        <f>D78+D72</f>
        <v>26319</v>
      </c>
      <c r="E80" s="37">
        <f>D80/C80*100</f>
        <v>29.990769967068154</v>
      </c>
      <c r="F80" s="36">
        <f>F78+F72</f>
        <v>1192</v>
      </c>
      <c r="G80" s="36">
        <f>G78+G72</f>
        <v>111</v>
      </c>
      <c r="H80" s="37">
        <f t="shared" ref="H80" si="108">G80/F80*100</f>
        <v>9.3120805369127524</v>
      </c>
      <c r="I80" s="36">
        <f>I78+I72</f>
        <v>0</v>
      </c>
      <c r="J80" s="36">
        <f>J78+J72</f>
        <v>0</v>
      </c>
      <c r="K80" s="55" t="e">
        <f>J80/I80*100</f>
        <v>#DIV/0!</v>
      </c>
      <c r="L80" s="66">
        <f t="shared" si="80"/>
        <v>88949</v>
      </c>
      <c r="M80" s="67">
        <f t="shared" si="81"/>
        <v>26430</v>
      </c>
      <c r="N80" s="68">
        <f t="shared" si="82"/>
        <v>29.713656140035301</v>
      </c>
      <c r="O80" s="60">
        <f>O78+O72</f>
        <v>62350</v>
      </c>
      <c r="P80" s="32">
        <f>P78+P72</f>
        <v>2037</v>
      </c>
      <c r="Q80" s="32">
        <f t="shared" si="83"/>
        <v>3.2670408981555732</v>
      </c>
      <c r="R80" s="35">
        <f>R78+R72</f>
        <v>62196</v>
      </c>
      <c r="S80" s="35">
        <f>S78+S72</f>
        <v>4007</v>
      </c>
      <c r="T80" s="32">
        <f>S80/R80*100</f>
        <v>6.4425364975239567</v>
      </c>
      <c r="U80" s="35">
        <f>U78+U72</f>
        <v>59402</v>
      </c>
      <c r="V80" s="35">
        <f>V78+V72</f>
        <v>4244</v>
      </c>
      <c r="W80" s="32">
        <f>V80/U80*100</f>
        <v>7.1445405878589945</v>
      </c>
      <c r="X80" s="35">
        <f>X78+X72</f>
        <v>56572</v>
      </c>
      <c r="Y80" s="35">
        <f>Y78+Y72</f>
        <v>2166</v>
      </c>
      <c r="Z80" s="32">
        <f>Y80/X80*100</f>
        <v>3.8287492045534894</v>
      </c>
      <c r="AA80" s="112">
        <f>AA78+AA72</f>
        <v>736</v>
      </c>
      <c r="AB80" s="112">
        <f>AB78+AB72</f>
        <v>0</v>
      </c>
      <c r="AC80" s="112">
        <f>AB80/AA80*100</f>
        <v>0</v>
      </c>
      <c r="AD80" s="35">
        <f>AD78+AD72</f>
        <v>54096</v>
      </c>
      <c r="AE80" s="112">
        <f>AE78+AE72</f>
        <v>640</v>
      </c>
      <c r="AF80" s="32">
        <f t="shared" si="95"/>
        <v>1.1830819284235434</v>
      </c>
      <c r="AG80" s="112">
        <f>AG78+AG72</f>
        <v>53316</v>
      </c>
      <c r="AH80" s="112">
        <f>AH78+AH72</f>
        <v>387</v>
      </c>
      <c r="AI80" s="32">
        <f>AH80/AG80*100</f>
        <v>0.72586090479405807</v>
      </c>
      <c r="AJ80" s="112">
        <f>AJ78+AJ72</f>
        <v>53979</v>
      </c>
      <c r="AK80" s="112">
        <f>AK78+AK72</f>
        <v>893</v>
      </c>
      <c r="AL80" s="120">
        <f>AK80/AJ80*100</f>
        <v>1.6543470608940514</v>
      </c>
      <c r="AM80" s="120">
        <f>AM78+AM72</f>
        <v>54371</v>
      </c>
      <c r="AN80" s="120">
        <f>AN78+AN72</f>
        <v>993</v>
      </c>
      <c r="AO80" s="120">
        <f>AN80/AM80*100</f>
        <v>1.8263412480918135</v>
      </c>
      <c r="AP80" s="112">
        <f>AP78+AP72</f>
        <v>53683</v>
      </c>
      <c r="AQ80" s="112">
        <f>AQ78+AQ72</f>
        <v>48</v>
      </c>
      <c r="AR80" s="120">
        <f t="shared" si="84"/>
        <v>8.9413780898981055E-2</v>
      </c>
      <c r="AS80" s="112">
        <f>AS78+AS72</f>
        <v>54895</v>
      </c>
      <c r="AT80" s="112">
        <f>AT78+AT72</f>
        <v>1428</v>
      </c>
      <c r="AU80" s="141">
        <f t="shared" si="92"/>
        <v>2.6013298114582386</v>
      </c>
      <c r="AV80" s="139">
        <f>AV78+AV72</f>
        <v>54723</v>
      </c>
      <c r="AW80" s="139">
        <f>AW78+AW72</f>
        <v>1092</v>
      </c>
      <c r="AX80" s="141">
        <f t="shared" si="85"/>
        <v>1.995504632421468</v>
      </c>
      <c r="AY80" s="112">
        <f>AY78+AY72</f>
        <v>605</v>
      </c>
      <c r="AZ80" s="112">
        <f>AZ78+AZ72</f>
        <v>605</v>
      </c>
      <c r="BA80" s="120">
        <f>AZ80/AY80*100</f>
        <v>100</v>
      </c>
      <c r="BB80" s="203">
        <f>O80+R80+U80+AA80+AD80+AG80+AJ80+X80+AM80+AS80+AP80+AV80+AY80</f>
        <v>620924</v>
      </c>
      <c r="BC80" s="203">
        <f>P80+S80+V80+AB80+AE80+AH80+AK80+AN80+AQ80+Y80+AT80+AW80+AZ80</f>
        <v>18540</v>
      </c>
      <c r="BD80" s="78">
        <f t="shared" si="88"/>
        <v>2.9858726671863223</v>
      </c>
      <c r="BE80" s="66">
        <f>BB80+L80</f>
        <v>709873</v>
      </c>
      <c r="BF80" s="67">
        <f>BC80+M80</f>
        <v>44970</v>
      </c>
      <c r="BG80" s="68">
        <f t="shared" si="91"/>
        <v>6.3349359674195247</v>
      </c>
    </row>
  </sheetData>
  <mergeCells count="29">
    <mergeCell ref="AY3:BA3"/>
    <mergeCell ref="AV3:AX3"/>
    <mergeCell ref="A1:N1"/>
    <mergeCell ref="A80:B80"/>
    <mergeCell ref="L3:N3"/>
    <mergeCell ref="O3:Q3"/>
    <mergeCell ref="C2:N2"/>
    <mergeCell ref="A73:A77"/>
    <mergeCell ref="A72:B72"/>
    <mergeCell ref="A78:B78"/>
    <mergeCell ref="F3:H3"/>
    <mergeCell ref="C3:E3"/>
    <mergeCell ref="A5:A70"/>
    <mergeCell ref="BE2:BG3"/>
    <mergeCell ref="A2:A4"/>
    <mergeCell ref="B2:B3"/>
    <mergeCell ref="R3:T3"/>
    <mergeCell ref="U3:W3"/>
    <mergeCell ref="BB3:BD3"/>
    <mergeCell ref="O2:BD2"/>
    <mergeCell ref="I3:K3"/>
    <mergeCell ref="X3:Z3"/>
    <mergeCell ref="AA3:AC3"/>
    <mergeCell ref="AD3:AF3"/>
    <mergeCell ref="AG3:AI3"/>
    <mergeCell ref="AJ3:AL3"/>
    <mergeCell ref="AM3:AO3"/>
    <mergeCell ref="AP3:AR3"/>
    <mergeCell ref="AS3:AU3"/>
  </mergeCells>
  <pageMargins left="0.25" right="0.25" top="0.75" bottom="0.75" header="0.3" footer="0.3"/>
  <pageSetup paperSize="9" scale="53" orientation="portrait" r:id="rId1"/>
  <rowBreaks count="1" manualBreakCount="1">
    <brk id="34" max="43" man="1"/>
  </rowBreaks>
  <colBreaks count="1" manualBreakCount="1"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 ДЛГ</vt:lpstr>
      <vt:lpstr>за категоріями</vt:lpstr>
      <vt:lpstr>'за категоріями'!Область_печати</vt:lpstr>
      <vt:lpstr>'по ДЛГ'!Область_печати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2020-03-19T10:01:02Z</cp:lastPrinted>
  <dcterms:created xsi:type="dcterms:W3CDTF">2015-12-16T06:37:27Z</dcterms:created>
  <dcterms:modified xsi:type="dcterms:W3CDTF">2020-06-05T05:27:27Z</dcterms:modified>
</cp:coreProperties>
</file>