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0\Біржові торги\1 квартал\"/>
    </mc:Choice>
  </mc:AlternateContent>
  <bookViews>
    <workbookView xWindow="0" yWindow="0" windowWidth="19065" windowHeight="10905" activeTab="1"/>
  </bookViews>
  <sheets>
    <sheet name="по ДЛГ" sheetId="1" r:id="rId1"/>
    <sheet name="за категоріями" sheetId="3" r:id="rId2"/>
  </sheets>
  <definedNames>
    <definedName name="_xlnm.Print_Area" localSheetId="1">'за категоріями'!$A$1:$AR$80</definedName>
    <definedName name="_xlnm.Print_Area" localSheetId="0">'по ДЛГ'!$A$1:$AL$23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9" i="3" l="1"/>
  <c r="AK23" i="1" l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5" i="1"/>
  <c r="AI15" i="3"/>
  <c r="AI10" i="3"/>
  <c r="AI12" i="3"/>
  <c r="AI13" i="3"/>
  <c r="AI14" i="3"/>
  <c r="AI11" i="3"/>
  <c r="AI72" i="3"/>
  <c r="AI75" i="3"/>
  <c r="AI76" i="3"/>
  <c r="AI77" i="3"/>
  <c r="AI74" i="3"/>
  <c r="AI78" i="3"/>
  <c r="AJ23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6" i="1"/>
  <c r="AJ5" i="1"/>
  <c r="AH78" i="3"/>
  <c r="AH50" i="3"/>
  <c r="AH45" i="3"/>
  <c r="AH40" i="3"/>
  <c r="AH35" i="3"/>
  <c r="AH30" i="3"/>
  <c r="AH20" i="3"/>
  <c r="AH15" i="3"/>
  <c r="AH10" i="3"/>
  <c r="AH5" i="3"/>
  <c r="AG10" i="3"/>
  <c r="AG15" i="3"/>
  <c r="AG20" i="3"/>
  <c r="AG25" i="3"/>
  <c r="AG5" i="3"/>
  <c r="AG50" i="3"/>
  <c r="AG45" i="3"/>
  <c r="AG40" i="3"/>
  <c r="AG35" i="3"/>
  <c r="AG30" i="3"/>
  <c r="AG78" i="3"/>
  <c r="AN78" i="3" l="1"/>
  <c r="AN77" i="3"/>
  <c r="AN76" i="3"/>
  <c r="AN75" i="3"/>
  <c r="AN74" i="3"/>
  <c r="AN70" i="3"/>
  <c r="AN69" i="3"/>
  <c r="AN68" i="3"/>
  <c r="AN67" i="3"/>
  <c r="AN61" i="3"/>
  <c r="AN60" i="3"/>
  <c r="AN59" i="3"/>
  <c r="AN56" i="3"/>
  <c r="AN55" i="3"/>
  <c r="AN54" i="3"/>
  <c r="AN52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M5" i="3"/>
  <c r="AM7" i="3"/>
  <c r="AM6" i="3"/>
  <c r="AM78" i="3" l="1"/>
  <c r="AM75" i="3"/>
  <c r="AM76" i="3"/>
  <c r="AM77" i="3"/>
  <c r="AM74" i="3"/>
  <c r="AM20" i="3"/>
  <c r="AM22" i="3"/>
  <c r="AM23" i="3"/>
  <c r="AM24" i="3"/>
  <c r="AM21" i="3"/>
  <c r="AK20" i="3"/>
  <c r="AJ20" i="3"/>
  <c r="AE78" i="3" l="1"/>
  <c r="AC25" i="3" l="1"/>
  <c r="AC27" i="3"/>
  <c r="AC28" i="3"/>
  <c r="AC29" i="3"/>
  <c r="AC26" i="3"/>
  <c r="AC22" i="3"/>
  <c r="AC23" i="3"/>
  <c r="AC24" i="3"/>
  <c r="AC21" i="3"/>
  <c r="AC15" i="3"/>
  <c r="AC17" i="3"/>
  <c r="AC18" i="3"/>
  <c r="AC19" i="3"/>
  <c r="AC16" i="3"/>
  <c r="AB15" i="3"/>
  <c r="AC5" i="3"/>
  <c r="AC7" i="3"/>
  <c r="AC8" i="3"/>
  <c r="AC9" i="3"/>
  <c r="AC6" i="3"/>
  <c r="N6" i="1" l="1"/>
  <c r="AA45" i="3" l="1"/>
  <c r="AM41" i="3"/>
  <c r="AB40" i="3"/>
  <c r="AA40" i="3"/>
  <c r="H26" i="3" l="1"/>
  <c r="H9" i="1" l="1"/>
  <c r="AL74" i="3" l="1"/>
  <c r="AL76" i="3"/>
  <c r="AL77" i="3"/>
  <c r="AL75" i="3"/>
  <c r="AK78" i="3"/>
  <c r="AL43" i="3"/>
  <c r="AL44" i="3"/>
  <c r="AL42" i="3"/>
  <c r="AL27" i="3"/>
  <c r="AL28" i="3"/>
  <c r="AL29" i="3"/>
  <c r="AL26" i="3"/>
  <c r="AK25" i="3"/>
  <c r="AM69" i="3" l="1"/>
  <c r="AM70" i="3"/>
  <c r="AM68" i="3"/>
  <c r="AK67" i="3"/>
  <c r="AJ67" i="3"/>
  <c r="AM60" i="3"/>
  <c r="AM61" i="3"/>
  <c r="AM59" i="3"/>
  <c r="AK58" i="3"/>
  <c r="AJ58" i="3"/>
  <c r="AM55" i="3"/>
  <c r="AM56" i="3"/>
  <c r="AM54" i="3"/>
  <c r="AK53" i="3"/>
  <c r="AJ53" i="3"/>
  <c r="AM52" i="3"/>
  <c r="AK50" i="3"/>
  <c r="AJ50" i="3"/>
  <c r="AM47" i="3"/>
  <c r="AM48" i="3"/>
  <c r="AM49" i="3"/>
  <c r="AM46" i="3"/>
  <c r="AK45" i="3"/>
  <c r="AJ45" i="3"/>
  <c r="AM42" i="3"/>
  <c r="AM43" i="3"/>
  <c r="AM44" i="3"/>
  <c r="AK40" i="3"/>
  <c r="AJ40" i="3"/>
  <c r="AM37" i="3"/>
  <c r="AM38" i="3"/>
  <c r="AM39" i="3"/>
  <c r="AM36" i="3"/>
  <c r="AK35" i="3"/>
  <c r="AJ35" i="3"/>
  <c r="AM32" i="3"/>
  <c r="AM33" i="3"/>
  <c r="AM34" i="3"/>
  <c r="AM31" i="3"/>
  <c r="AK30" i="3"/>
  <c r="AJ30" i="3"/>
  <c r="AM27" i="3"/>
  <c r="AM28" i="3"/>
  <c r="AM29" i="3"/>
  <c r="AM26" i="3"/>
  <c r="AJ25" i="3"/>
  <c r="AL25" i="3" s="1"/>
  <c r="AM17" i="3"/>
  <c r="AM18" i="3"/>
  <c r="AM19" i="3"/>
  <c r="AM16" i="3"/>
  <c r="AK15" i="3"/>
  <c r="AJ15" i="3"/>
  <c r="AM12" i="3"/>
  <c r="AM13" i="3"/>
  <c r="AM14" i="3"/>
  <c r="AM11" i="3"/>
  <c r="AK10" i="3"/>
  <c r="AJ10" i="3"/>
  <c r="AM8" i="3"/>
  <c r="AM9" i="3"/>
  <c r="AK5" i="3"/>
  <c r="AJ5" i="3"/>
  <c r="AJ78" i="3"/>
  <c r="AL78" i="3" s="1"/>
  <c r="AL40" i="3" l="1"/>
  <c r="AJ72" i="3"/>
  <c r="AK72" i="3"/>
  <c r="AK80" i="3" s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5" i="1"/>
  <c r="AL72" i="3" l="1"/>
  <c r="AJ80" i="3"/>
  <c r="AL80" i="3" s="1"/>
  <c r="AI55" i="3"/>
  <c r="AI56" i="3"/>
  <c r="AI57" i="3"/>
  <c r="AI59" i="3"/>
  <c r="AI60" i="3"/>
  <c r="AI61" i="3"/>
  <c r="AI54" i="3"/>
  <c r="AI26" i="3"/>
  <c r="AI28" i="3"/>
  <c r="AI29" i="3"/>
  <c r="AI27" i="3"/>
  <c r="AH53" i="3"/>
  <c r="AN53" i="3" s="1"/>
  <c r="AH58" i="3"/>
  <c r="AN58" i="3" s="1"/>
  <c r="AG58" i="3"/>
  <c r="AG53" i="3"/>
  <c r="AI58" i="3" l="1"/>
  <c r="AI53" i="3"/>
  <c r="AH25" i="3"/>
  <c r="AN25" i="3" s="1"/>
  <c r="AI25" i="3" l="1"/>
  <c r="AF11" i="3"/>
  <c r="AF12" i="3"/>
  <c r="AF13" i="3"/>
  <c r="AF14" i="3"/>
  <c r="AF16" i="3"/>
  <c r="AF17" i="3"/>
  <c r="AF18" i="3"/>
  <c r="AF19" i="3"/>
  <c r="AF21" i="3"/>
  <c r="AF22" i="3"/>
  <c r="AF23" i="3"/>
  <c r="AF24" i="3"/>
  <c r="AF26" i="3"/>
  <c r="AF27" i="3"/>
  <c r="AF28" i="3"/>
  <c r="AF29" i="3"/>
  <c r="AF31" i="3"/>
  <c r="AF32" i="3"/>
  <c r="AF33" i="3"/>
  <c r="AF34" i="3"/>
  <c r="AF36" i="3"/>
  <c r="AF37" i="3"/>
  <c r="AF38" i="3"/>
  <c r="AF39" i="3"/>
  <c r="AF41" i="3"/>
  <c r="AF42" i="3"/>
  <c r="AF43" i="3"/>
  <c r="AF44" i="3"/>
  <c r="AF46" i="3"/>
  <c r="AF47" i="3"/>
  <c r="AF48" i="3"/>
  <c r="AF49" i="3"/>
  <c r="AF51" i="3"/>
  <c r="AF52" i="3"/>
  <c r="AF54" i="3"/>
  <c r="AF55" i="3"/>
  <c r="AF56" i="3"/>
  <c r="AF57" i="3"/>
  <c r="AF59" i="3"/>
  <c r="AF60" i="3"/>
  <c r="AF61" i="3"/>
  <c r="AF62" i="3"/>
  <c r="AF63" i="3"/>
  <c r="AF64" i="3"/>
  <c r="AF65" i="3"/>
  <c r="AF66" i="3"/>
  <c r="AF68" i="3"/>
  <c r="AF69" i="3"/>
  <c r="AF70" i="3"/>
  <c r="AF74" i="3"/>
  <c r="AF75" i="3"/>
  <c r="AF76" i="3"/>
  <c r="AF77" i="3"/>
  <c r="AF7" i="3"/>
  <c r="AF8" i="3"/>
  <c r="AF9" i="3"/>
  <c r="AF6" i="3"/>
  <c r="AE30" i="3"/>
  <c r="AE25" i="3"/>
  <c r="AE15" i="3"/>
  <c r="AE10" i="3"/>
  <c r="AE5" i="3"/>
  <c r="AE40" i="3" l="1"/>
  <c r="AD40" i="3"/>
  <c r="AN51" i="3"/>
  <c r="AN57" i="3"/>
  <c r="AN62" i="3"/>
  <c r="AN64" i="3"/>
  <c r="AN65" i="3"/>
  <c r="AN66" i="3"/>
  <c r="AM51" i="3"/>
  <c r="AM57" i="3"/>
  <c r="AM62" i="3"/>
  <c r="AM64" i="3"/>
  <c r="AM65" i="3"/>
  <c r="AM66" i="3"/>
  <c r="AE53" i="3"/>
  <c r="AD53" i="3"/>
  <c r="AF53" i="3" s="1"/>
  <c r="AE50" i="3"/>
  <c r="AD50" i="3"/>
  <c r="AF50" i="3" s="1"/>
  <c r="AE45" i="3"/>
  <c r="AD45" i="3"/>
  <c r="AE35" i="3"/>
  <c r="AD35" i="3"/>
  <c r="AF35" i="3" s="1"/>
  <c r="AD30" i="3"/>
  <c r="AF30" i="3" s="1"/>
  <c r="AD25" i="3"/>
  <c r="AF25" i="3" s="1"/>
  <c r="AE20" i="3"/>
  <c r="AD20" i="3"/>
  <c r="AF20" i="3" s="1"/>
  <c r="AD15" i="3"/>
  <c r="AF15" i="3" s="1"/>
  <c r="AD10" i="3"/>
  <c r="AF10" i="3" s="1"/>
  <c r="AD5" i="3"/>
  <c r="AE58" i="3"/>
  <c r="AD58" i="3"/>
  <c r="AE67" i="3"/>
  <c r="AD67" i="3"/>
  <c r="R72" i="3"/>
  <c r="S72" i="3"/>
  <c r="T72" i="3"/>
  <c r="W72" i="3"/>
  <c r="AG72" i="3"/>
  <c r="AH72" i="3"/>
  <c r="AD78" i="3"/>
  <c r="AF78" i="3" s="1"/>
  <c r="AH80" i="3" l="1"/>
  <c r="AN80" i="3" s="1"/>
  <c r="AN72" i="3"/>
  <c r="AF67" i="3"/>
  <c r="AF58" i="3"/>
  <c r="AM45" i="3"/>
  <c r="AF45" i="3"/>
  <c r="AF40" i="3"/>
  <c r="AF5" i="3"/>
  <c r="AG80" i="3"/>
  <c r="AI80" i="3" s="1"/>
  <c r="AE72" i="3"/>
  <c r="AD72" i="3"/>
  <c r="E75" i="3"/>
  <c r="E76" i="3"/>
  <c r="E77" i="3"/>
  <c r="E74" i="3"/>
  <c r="N19" i="1"/>
  <c r="N21" i="1"/>
  <c r="P35" i="3"/>
  <c r="AF72" i="3" l="1"/>
  <c r="AE80" i="3"/>
  <c r="AD80" i="3"/>
  <c r="O67" i="3"/>
  <c r="AF80" i="3" l="1"/>
  <c r="J25" i="3"/>
  <c r="I25" i="3"/>
  <c r="Q26" i="3"/>
  <c r="H56" i="3"/>
  <c r="G53" i="3"/>
  <c r="F53" i="3"/>
  <c r="H9" i="3"/>
  <c r="H8" i="3"/>
  <c r="D78" i="3"/>
  <c r="C78" i="3"/>
  <c r="E78" i="3" l="1"/>
  <c r="H53" i="3"/>
  <c r="T75" i="3"/>
  <c r="T76" i="3"/>
  <c r="T77" i="3"/>
  <c r="T74" i="3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5" i="1"/>
  <c r="AH23" i="1"/>
  <c r="AI23" i="1" s="1"/>
  <c r="AG23" i="1"/>
  <c r="AB78" i="3" l="1"/>
  <c r="AA78" i="3"/>
  <c r="AB20" i="3"/>
  <c r="AA20" i="3"/>
  <c r="AC20" i="3" l="1"/>
  <c r="AB67" i="3"/>
  <c r="AA67" i="3"/>
  <c r="AM67" i="3" s="1"/>
  <c r="AA58" i="3"/>
  <c r="AA53" i="3"/>
  <c r="AA50" i="3"/>
  <c r="AM50" i="3" s="1"/>
  <c r="AC36" i="3"/>
  <c r="AC37" i="3"/>
  <c r="AC38" i="3"/>
  <c r="AC39" i="3"/>
  <c r="AB35" i="3"/>
  <c r="Z35" i="3"/>
  <c r="AA35" i="3"/>
  <c r="AC31" i="3"/>
  <c r="AC32" i="3"/>
  <c r="AC33" i="3"/>
  <c r="AC34" i="3"/>
  <c r="AB30" i="3"/>
  <c r="AA30" i="3"/>
  <c r="AB25" i="3"/>
  <c r="AA25" i="3"/>
  <c r="AA15" i="3"/>
  <c r="AC11" i="3"/>
  <c r="AC12" i="3"/>
  <c r="AC13" i="3"/>
  <c r="AC14" i="3"/>
  <c r="AB10" i="3"/>
  <c r="AA10" i="3"/>
  <c r="AB5" i="3"/>
  <c r="AA5" i="3"/>
  <c r="AB72" i="3" l="1"/>
  <c r="AB80" i="3" s="1"/>
  <c r="AC35" i="3"/>
  <c r="AA72" i="3"/>
  <c r="AC10" i="3"/>
  <c r="AC30" i="3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5" i="1"/>
  <c r="AE23" i="1"/>
  <c r="AF23" i="1" s="1"/>
  <c r="AD23" i="1"/>
  <c r="Z60" i="3"/>
  <c r="Z61" i="3"/>
  <c r="Z59" i="3"/>
  <c r="Y58" i="3"/>
  <c r="X58" i="3"/>
  <c r="X72" i="3" s="1"/>
  <c r="Z55" i="3"/>
  <c r="Z56" i="3"/>
  <c r="Z54" i="3"/>
  <c r="Y53" i="3"/>
  <c r="X53" i="3"/>
  <c r="Z58" i="3" l="1"/>
  <c r="Z72" i="3" s="1"/>
  <c r="Y72" i="3"/>
  <c r="Y80" i="3" s="1"/>
  <c r="AC72" i="3"/>
  <c r="AA80" i="3"/>
  <c r="AC80" i="3" s="1"/>
  <c r="Z53" i="3"/>
  <c r="AQ50" i="3"/>
  <c r="AQ51" i="3"/>
  <c r="AQ52" i="3"/>
  <c r="AQ57" i="3"/>
  <c r="AP51" i="3"/>
  <c r="AR51" i="3" s="1"/>
  <c r="AP57" i="3"/>
  <c r="AR57" i="3"/>
  <c r="AO17" i="3"/>
  <c r="AO6" i="3"/>
  <c r="AO8" i="3"/>
  <c r="AO12" i="3"/>
  <c r="AO14" i="3"/>
  <c r="AO16" i="3"/>
  <c r="AO18" i="3"/>
  <c r="AO22" i="3"/>
  <c r="AO24" i="3"/>
  <c r="AO26" i="3"/>
  <c r="AO32" i="3"/>
  <c r="AO36" i="3"/>
  <c r="AO38" i="3"/>
  <c r="AO41" i="3"/>
  <c r="AO42" i="3"/>
  <c r="AO43" i="3"/>
  <c r="AO44" i="3"/>
  <c r="AO46" i="3"/>
  <c r="AO48" i="3"/>
  <c r="AO49" i="3"/>
  <c r="AO52" i="3"/>
  <c r="AO54" i="3"/>
  <c r="AO56" i="3"/>
  <c r="AO60" i="3"/>
  <c r="AO62" i="3"/>
  <c r="AO64" i="3"/>
  <c r="AO66" i="3"/>
  <c r="AO68" i="3"/>
  <c r="AO70" i="3"/>
  <c r="AO74" i="3"/>
  <c r="AO76" i="3"/>
  <c r="AO7" i="3"/>
  <c r="AO9" i="3"/>
  <c r="AO11" i="3"/>
  <c r="AO13" i="3"/>
  <c r="AO19" i="3"/>
  <c r="AO21" i="3"/>
  <c r="AO23" i="3"/>
  <c r="AO27" i="3"/>
  <c r="AO29" i="3"/>
  <c r="AO31" i="3"/>
  <c r="AO37" i="3"/>
  <c r="AO39" i="3"/>
  <c r="AO47" i="3"/>
  <c r="AO51" i="3"/>
  <c r="AO55" i="3"/>
  <c r="AO57" i="3"/>
  <c r="AO59" i="3"/>
  <c r="AO61" i="3"/>
  <c r="AO65" i="3"/>
  <c r="AO67" i="3"/>
  <c r="AO69" i="3"/>
  <c r="AO75" i="3"/>
  <c r="AO77" i="3"/>
  <c r="W59" i="3"/>
  <c r="W60" i="3"/>
  <c r="W61" i="3"/>
  <c r="W55" i="3"/>
  <c r="W56" i="3"/>
  <c r="W54" i="3"/>
  <c r="V58" i="3"/>
  <c r="V72" i="3" s="1"/>
  <c r="V80" i="3" s="1"/>
  <c r="U58" i="3"/>
  <c r="U72" i="3" s="1"/>
  <c r="V53" i="3"/>
  <c r="U53" i="3"/>
  <c r="S78" i="3"/>
  <c r="S80" i="3" s="1"/>
  <c r="R78" i="3"/>
  <c r="R80" i="3" s="1"/>
  <c r="P78" i="3"/>
  <c r="O78" i="3"/>
  <c r="P63" i="3"/>
  <c r="AN63" i="3" s="1"/>
  <c r="O63" i="3"/>
  <c r="AM63" i="3" s="1"/>
  <c r="P58" i="3"/>
  <c r="O58" i="3"/>
  <c r="AM58" i="3" s="1"/>
  <c r="P53" i="3"/>
  <c r="O53" i="3"/>
  <c r="P50" i="3"/>
  <c r="O50" i="3"/>
  <c r="AO50" i="3" s="1"/>
  <c r="P45" i="3"/>
  <c r="O45" i="3"/>
  <c r="P40" i="3"/>
  <c r="O40" i="3"/>
  <c r="AM40" i="3" s="1"/>
  <c r="O35" i="3"/>
  <c r="AM35" i="3" s="1"/>
  <c r="Q31" i="3"/>
  <c r="Q32" i="3"/>
  <c r="Q33" i="3"/>
  <c r="Q34" i="3"/>
  <c r="P30" i="3"/>
  <c r="O30" i="3"/>
  <c r="AM30" i="3" s="1"/>
  <c r="P25" i="3"/>
  <c r="O25" i="3"/>
  <c r="AM25" i="3" s="1"/>
  <c r="P20" i="3"/>
  <c r="O20" i="3"/>
  <c r="P15" i="3"/>
  <c r="O15" i="3"/>
  <c r="AM15" i="3" s="1"/>
  <c r="P10" i="3"/>
  <c r="O10" i="3"/>
  <c r="AM10" i="3" s="1"/>
  <c r="Q6" i="3"/>
  <c r="Q7" i="3"/>
  <c r="Q8" i="3"/>
  <c r="Q9" i="3"/>
  <c r="Q11" i="3"/>
  <c r="Q12" i="3"/>
  <c r="Q13" i="3"/>
  <c r="Q14" i="3"/>
  <c r="Q16" i="3"/>
  <c r="Q17" i="3"/>
  <c r="Q18" i="3"/>
  <c r="Q19" i="3"/>
  <c r="Q21" i="3"/>
  <c r="Q22" i="3"/>
  <c r="Q23" i="3"/>
  <c r="Q24" i="3"/>
  <c r="Q27" i="3"/>
  <c r="Q28" i="3"/>
  <c r="Q29" i="3"/>
  <c r="Q36" i="3"/>
  <c r="Q37" i="3"/>
  <c r="Q38" i="3"/>
  <c r="Q39" i="3"/>
  <c r="Q41" i="3"/>
  <c r="Q42" i="3"/>
  <c r="Q43" i="3"/>
  <c r="Q44" i="3"/>
  <c r="Q46" i="3"/>
  <c r="Q47" i="3"/>
  <c r="Q48" i="3"/>
  <c r="Q49" i="3"/>
  <c r="Q50" i="3"/>
  <c r="Q51" i="3"/>
  <c r="Q52" i="3"/>
  <c r="Q54" i="3"/>
  <c r="Q55" i="3"/>
  <c r="Q56" i="3"/>
  <c r="Q57" i="3"/>
  <c r="Q59" i="3"/>
  <c r="Q60" i="3"/>
  <c r="Q61" i="3"/>
  <c r="Q62" i="3"/>
  <c r="Q64" i="3"/>
  <c r="Q65" i="3"/>
  <c r="Q66" i="3"/>
  <c r="Q68" i="3"/>
  <c r="Q69" i="3"/>
  <c r="Q70" i="3"/>
  <c r="Q74" i="3"/>
  <c r="Q75" i="3"/>
  <c r="Q76" i="3"/>
  <c r="Q77" i="3"/>
  <c r="P5" i="3"/>
  <c r="O5" i="3"/>
  <c r="Q53" i="3" l="1"/>
  <c r="AM53" i="3"/>
  <c r="AO53" i="3" s="1"/>
  <c r="Q63" i="3"/>
  <c r="AO63" i="3"/>
  <c r="AO5" i="3"/>
  <c r="T80" i="3"/>
  <c r="AO78" i="3"/>
  <c r="AO58" i="3"/>
  <c r="Q58" i="3"/>
  <c r="Q45" i="3"/>
  <c r="AO45" i="3"/>
  <c r="Q40" i="3"/>
  <c r="AO40" i="3"/>
  <c r="Q5" i="3"/>
  <c r="W53" i="3"/>
  <c r="U80" i="3"/>
  <c r="W80" i="3" s="1"/>
  <c r="X80" i="3"/>
  <c r="AO34" i="3"/>
  <c r="AO33" i="3"/>
  <c r="AO30" i="3"/>
  <c r="Q35" i="3"/>
  <c r="AO35" i="3"/>
  <c r="AO28" i="3"/>
  <c r="AO25" i="3"/>
  <c r="Q25" i="3"/>
  <c r="AO20" i="3"/>
  <c r="Q15" i="3"/>
  <c r="P72" i="3"/>
  <c r="AO10" i="3"/>
  <c r="O72" i="3"/>
  <c r="AM72" i="3" s="1"/>
  <c r="T78" i="3"/>
  <c r="Q78" i="3"/>
  <c r="Q30" i="3"/>
  <c r="Q20" i="3"/>
  <c r="Q10" i="3"/>
  <c r="N51" i="3"/>
  <c r="N57" i="3"/>
  <c r="M6" i="3"/>
  <c r="AQ6" i="3" s="1"/>
  <c r="M7" i="3"/>
  <c r="AQ7" i="3" s="1"/>
  <c r="M8" i="3"/>
  <c r="AQ8" i="3" s="1"/>
  <c r="M9" i="3"/>
  <c r="AQ9" i="3" s="1"/>
  <c r="M11" i="3"/>
  <c r="AQ11" i="3" s="1"/>
  <c r="M12" i="3"/>
  <c r="AQ12" i="3" s="1"/>
  <c r="M13" i="3"/>
  <c r="AQ13" i="3" s="1"/>
  <c r="M14" i="3"/>
  <c r="AQ14" i="3" s="1"/>
  <c r="M16" i="3"/>
  <c r="AQ16" i="3" s="1"/>
  <c r="M17" i="3"/>
  <c r="M18" i="3"/>
  <c r="AQ18" i="3" s="1"/>
  <c r="M19" i="3"/>
  <c r="AQ19" i="3" s="1"/>
  <c r="M21" i="3"/>
  <c r="AQ21" i="3" s="1"/>
  <c r="M22" i="3"/>
  <c r="AQ22" i="3" s="1"/>
  <c r="M23" i="3"/>
  <c r="AQ23" i="3" s="1"/>
  <c r="M24" i="3"/>
  <c r="AQ24" i="3" s="1"/>
  <c r="M26" i="3"/>
  <c r="AQ26" i="3" s="1"/>
  <c r="M27" i="3"/>
  <c r="AQ27" i="3" s="1"/>
  <c r="M28" i="3"/>
  <c r="AQ28" i="3" s="1"/>
  <c r="M29" i="3"/>
  <c r="AQ29" i="3" s="1"/>
  <c r="M31" i="3"/>
  <c r="AQ31" i="3" s="1"/>
  <c r="M32" i="3"/>
  <c r="AQ32" i="3" s="1"/>
  <c r="M33" i="3"/>
  <c r="AQ33" i="3" s="1"/>
  <c r="M34" i="3"/>
  <c r="AQ34" i="3" s="1"/>
  <c r="M36" i="3"/>
  <c r="AQ36" i="3" s="1"/>
  <c r="M37" i="3"/>
  <c r="AQ37" i="3" s="1"/>
  <c r="M38" i="3"/>
  <c r="AQ38" i="3" s="1"/>
  <c r="M39" i="3"/>
  <c r="AQ39" i="3" s="1"/>
  <c r="M41" i="3"/>
  <c r="AQ41" i="3" s="1"/>
  <c r="M42" i="3"/>
  <c r="AQ42" i="3" s="1"/>
  <c r="M43" i="3"/>
  <c r="AQ43" i="3" s="1"/>
  <c r="M44" i="3"/>
  <c r="AQ44" i="3" s="1"/>
  <c r="M46" i="3"/>
  <c r="AQ46" i="3" s="1"/>
  <c r="M47" i="3"/>
  <c r="AQ47" i="3" s="1"/>
  <c r="M48" i="3"/>
  <c r="AQ48" i="3" s="1"/>
  <c r="M49" i="3"/>
  <c r="AQ49" i="3" s="1"/>
  <c r="M50" i="3"/>
  <c r="M51" i="3"/>
  <c r="M52" i="3"/>
  <c r="M54" i="3"/>
  <c r="AQ54" i="3" s="1"/>
  <c r="M55" i="3"/>
  <c r="AQ55" i="3" s="1"/>
  <c r="M56" i="3"/>
  <c r="AQ56" i="3" s="1"/>
  <c r="M57" i="3"/>
  <c r="M59" i="3"/>
  <c r="AQ59" i="3" s="1"/>
  <c r="M60" i="3"/>
  <c r="AQ60" i="3" s="1"/>
  <c r="M61" i="3"/>
  <c r="AQ61" i="3" s="1"/>
  <c r="M62" i="3"/>
  <c r="AQ62" i="3" s="1"/>
  <c r="M64" i="3"/>
  <c r="AQ64" i="3" s="1"/>
  <c r="M65" i="3"/>
  <c r="AQ65" i="3" s="1"/>
  <c r="M66" i="3"/>
  <c r="AQ66" i="3" s="1"/>
  <c r="M68" i="3"/>
  <c r="AQ68" i="3" s="1"/>
  <c r="M69" i="3"/>
  <c r="AQ69" i="3" s="1"/>
  <c r="M70" i="3"/>
  <c r="M74" i="3"/>
  <c r="M75" i="3"/>
  <c r="M76" i="3"/>
  <c r="M77" i="3"/>
  <c r="L6" i="3"/>
  <c r="AP6" i="3" s="1"/>
  <c r="L7" i="3"/>
  <c r="AP7" i="3" s="1"/>
  <c r="L8" i="3"/>
  <c r="AP8" i="3" s="1"/>
  <c r="L9" i="3"/>
  <c r="AP9" i="3" s="1"/>
  <c r="L11" i="3"/>
  <c r="AP11" i="3" s="1"/>
  <c r="L12" i="3"/>
  <c r="AP12" i="3" s="1"/>
  <c r="L13" i="3"/>
  <c r="AP13" i="3" s="1"/>
  <c r="L14" i="3"/>
  <c r="AP14" i="3" s="1"/>
  <c r="L16" i="3"/>
  <c r="AP16" i="3" s="1"/>
  <c r="L17" i="3"/>
  <c r="AP17" i="3" s="1"/>
  <c r="L18" i="3"/>
  <c r="AP18" i="3" s="1"/>
  <c r="L19" i="3"/>
  <c r="AP19" i="3" s="1"/>
  <c r="L21" i="3"/>
  <c r="AP21" i="3" s="1"/>
  <c r="L22" i="3"/>
  <c r="AP22" i="3" s="1"/>
  <c r="L23" i="3"/>
  <c r="AP23" i="3" s="1"/>
  <c r="L24" i="3"/>
  <c r="AP24" i="3" s="1"/>
  <c r="L26" i="3"/>
  <c r="AP26" i="3" s="1"/>
  <c r="L27" i="3"/>
  <c r="AP27" i="3" s="1"/>
  <c r="L28" i="3"/>
  <c r="AP28" i="3" s="1"/>
  <c r="L29" i="3"/>
  <c r="AP29" i="3" s="1"/>
  <c r="L31" i="3"/>
  <c r="AP31" i="3" s="1"/>
  <c r="L32" i="3"/>
  <c r="AP32" i="3" s="1"/>
  <c r="L33" i="3"/>
  <c r="AP33" i="3" s="1"/>
  <c r="L34" i="3"/>
  <c r="AP34" i="3" s="1"/>
  <c r="L36" i="3"/>
  <c r="AP36" i="3" s="1"/>
  <c r="L37" i="3"/>
  <c r="AP37" i="3" s="1"/>
  <c r="L38" i="3"/>
  <c r="AP38" i="3" s="1"/>
  <c r="L39" i="3"/>
  <c r="AP39" i="3" s="1"/>
  <c r="L41" i="3"/>
  <c r="AP41" i="3" s="1"/>
  <c r="L42" i="3"/>
  <c r="AP42" i="3" s="1"/>
  <c r="L43" i="3"/>
  <c r="AP43" i="3" s="1"/>
  <c r="L44" i="3"/>
  <c r="AP44" i="3" s="1"/>
  <c r="L46" i="3"/>
  <c r="AP46" i="3" s="1"/>
  <c r="L47" i="3"/>
  <c r="AP47" i="3" s="1"/>
  <c r="L48" i="3"/>
  <c r="AP48" i="3" s="1"/>
  <c r="L49" i="3"/>
  <c r="AP49" i="3" s="1"/>
  <c r="L51" i="3"/>
  <c r="L52" i="3"/>
  <c r="AP52" i="3" s="1"/>
  <c r="AR52" i="3" s="1"/>
  <c r="L54" i="3"/>
  <c r="AP54" i="3" s="1"/>
  <c r="L55" i="3"/>
  <c r="AP55" i="3" s="1"/>
  <c r="AR55" i="3" s="1"/>
  <c r="L56" i="3"/>
  <c r="AP56" i="3" s="1"/>
  <c r="L57" i="3"/>
  <c r="L59" i="3"/>
  <c r="AP59" i="3" s="1"/>
  <c r="L60" i="3"/>
  <c r="AP60" i="3" s="1"/>
  <c r="L61" i="3"/>
  <c r="AP61" i="3" s="1"/>
  <c r="L62" i="3"/>
  <c r="AP62" i="3" s="1"/>
  <c r="L64" i="3"/>
  <c r="AP64" i="3" s="1"/>
  <c r="AR64" i="3" s="1"/>
  <c r="L65" i="3"/>
  <c r="AP65" i="3" s="1"/>
  <c r="L66" i="3"/>
  <c r="AP66" i="3" s="1"/>
  <c r="AR66" i="3" s="1"/>
  <c r="L68" i="3"/>
  <c r="AP68" i="3" s="1"/>
  <c r="AR68" i="3" s="1"/>
  <c r="L69" i="3"/>
  <c r="AP69" i="3" s="1"/>
  <c r="AR69" i="3" s="1"/>
  <c r="L70" i="3"/>
  <c r="AP70" i="3" s="1"/>
  <c r="L74" i="3"/>
  <c r="AP74" i="3" s="1"/>
  <c r="L75" i="3"/>
  <c r="AP75" i="3" s="1"/>
  <c r="L76" i="3"/>
  <c r="AP76" i="3" s="1"/>
  <c r="L77" i="3"/>
  <c r="AP77" i="3" s="1"/>
  <c r="J58" i="3"/>
  <c r="I58" i="3"/>
  <c r="K54" i="3"/>
  <c r="K55" i="3"/>
  <c r="K56" i="3"/>
  <c r="K57" i="3"/>
  <c r="K59" i="3"/>
  <c r="K60" i="3"/>
  <c r="K61" i="3"/>
  <c r="K62" i="3"/>
  <c r="J53" i="3"/>
  <c r="I53" i="3"/>
  <c r="I72" i="3" s="1"/>
  <c r="H74" i="3"/>
  <c r="H75" i="3"/>
  <c r="H76" i="3"/>
  <c r="H77" i="3"/>
  <c r="G78" i="3"/>
  <c r="M78" i="3" s="1"/>
  <c r="F78" i="3"/>
  <c r="L78" i="3" s="1"/>
  <c r="AP78" i="3" s="1"/>
  <c r="H61" i="3"/>
  <c r="H62" i="3"/>
  <c r="G58" i="3"/>
  <c r="F58" i="3"/>
  <c r="G35" i="3"/>
  <c r="F35" i="3"/>
  <c r="G25" i="3"/>
  <c r="F25" i="3"/>
  <c r="G20" i="3"/>
  <c r="F20" i="3"/>
  <c r="G5" i="3"/>
  <c r="F5" i="3"/>
  <c r="AR62" i="3" l="1"/>
  <c r="N62" i="3"/>
  <c r="AR38" i="3"/>
  <c r="Q72" i="3"/>
  <c r="AR28" i="3"/>
  <c r="AR36" i="3"/>
  <c r="K53" i="3"/>
  <c r="I80" i="3"/>
  <c r="H58" i="3"/>
  <c r="H25" i="3"/>
  <c r="AR56" i="3"/>
  <c r="N17" i="3"/>
  <c r="N8" i="3"/>
  <c r="N6" i="3"/>
  <c r="H78" i="3"/>
  <c r="N78" i="3"/>
  <c r="AQ78" i="3"/>
  <c r="AR78" i="3" s="1"/>
  <c r="N76" i="3"/>
  <c r="AQ76" i="3"/>
  <c r="AR76" i="3" s="1"/>
  <c r="N74" i="3"/>
  <c r="AQ74" i="3"/>
  <c r="AR74" i="3" s="1"/>
  <c r="N77" i="3"/>
  <c r="AQ77" i="3"/>
  <c r="AR77" i="3" s="1"/>
  <c r="N75" i="3"/>
  <c r="AQ75" i="3"/>
  <c r="AR75" i="3" s="1"/>
  <c r="N68" i="3"/>
  <c r="N70" i="3"/>
  <c r="AQ70" i="3"/>
  <c r="AR70" i="3" s="1"/>
  <c r="N69" i="3"/>
  <c r="AR65" i="3"/>
  <c r="N66" i="3"/>
  <c r="AR60" i="3"/>
  <c r="N60" i="3"/>
  <c r="F72" i="3"/>
  <c r="F80" i="3" s="1"/>
  <c r="AR61" i="3"/>
  <c r="AR59" i="3"/>
  <c r="N61" i="3"/>
  <c r="N59" i="3"/>
  <c r="J72" i="3"/>
  <c r="AR54" i="3"/>
  <c r="N56" i="3"/>
  <c r="N54" i="3"/>
  <c r="N55" i="3"/>
  <c r="N52" i="3"/>
  <c r="AR49" i="3"/>
  <c r="AR47" i="3"/>
  <c r="N48" i="3"/>
  <c r="N46" i="3"/>
  <c r="AR48" i="3"/>
  <c r="AR46" i="3"/>
  <c r="N49" i="3"/>
  <c r="N47" i="3"/>
  <c r="AR44" i="3"/>
  <c r="AR42" i="3"/>
  <c r="N44" i="3"/>
  <c r="N42" i="3"/>
  <c r="AR43" i="3"/>
  <c r="AR41" i="3"/>
  <c r="N43" i="3"/>
  <c r="N41" i="3"/>
  <c r="AR37" i="3"/>
  <c r="AR39" i="3"/>
  <c r="N38" i="3"/>
  <c r="N36" i="3"/>
  <c r="N39" i="3"/>
  <c r="N37" i="3"/>
  <c r="AR33" i="3"/>
  <c r="AR31" i="3"/>
  <c r="N33" i="3"/>
  <c r="N31" i="3"/>
  <c r="AR34" i="3"/>
  <c r="AR32" i="3"/>
  <c r="N34" i="3"/>
  <c r="N32" i="3"/>
  <c r="G72" i="3"/>
  <c r="G80" i="3" s="1"/>
  <c r="AR29" i="3"/>
  <c r="N28" i="3"/>
  <c r="N26" i="3"/>
  <c r="AR27" i="3"/>
  <c r="AR26" i="3"/>
  <c r="N29" i="3"/>
  <c r="N27" i="3"/>
  <c r="AR23" i="3"/>
  <c r="AR21" i="3"/>
  <c r="N23" i="3"/>
  <c r="N21" i="3"/>
  <c r="AR24" i="3"/>
  <c r="AR22" i="3"/>
  <c r="N24" i="3"/>
  <c r="N22" i="3"/>
  <c r="AR19" i="3"/>
  <c r="AR13" i="3"/>
  <c r="AR12" i="3"/>
  <c r="N18" i="3"/>
  <c r="N16" i="3"/>
  <c r="AQ17" i="3"/>
  <c r="AR17" i="3" s="1"/>
  <c r="AR18" i="3"/>
  <c r="AR16" i="3"/>
  <c r="N19" i="3"/>
  <c r="AR11" i="3"/>
  <c r="N13" i="3"/>
  <c r="N11" i="3"/>
  <c r="AR14" i="3"/>
  <c r="N14" i="3"/>
  <c r="N12" i="3"/>
  <c r="H5" i="3"/>
  <c r="AR9" i="3"/>
  <c r="AR7" i="3"/>
  <c r="AR8" i="3"/>
  <c r="AR6" i="3"/>
  <c r="N9" i="3"/>
  <c r="N7" i="3"/>
  <c r="Z80" i="3"/>
  <c r="AO15" i="3"/>
  <c r="P80" i="3"/>
  <c r="O80" i="3"/>
  <c r="AM80" i="3" s="1"/>
  <c r="K58" i="3"/>
  <c r="D67" i="3"/>
  <c r="M67" i="3" s="1"/>
  <c r="C67" i="3"/>
  <c r="L67" i="3" s="1"/>
  <c r="AP67" i="3" s="1"/>
  <c r="D63" i="3"/>
  <c r="M63" i="3" s="1"/>
  <c r="C63" i="3"/>
  <c r="L63" i="3" s="1"/>
  <c r="AP63" i="3" s="1"/>
  <c r="D58" i="3"/>
  <c r="M58" i="3" s="1"/>
  <c r="C58" i="3"/>
  <c r="L58" i="3" s="1"/>
  <c r="AP58" i="3" s="1"/>
  <c r="D53" i="3"/>
  <c r="M53" i="3" s="1"/>
  <c r="C53" i="3"/>
  <c r="L53" i="3" s="1"/>
  <c r="AP53" i="3" s="1"/>
  <c r="D50" i="3"/>
  <c r="C50" i="3"/>
  <c r="L50" i="3" s="1"/>
  <c r="D45" i="3"/>
  <c r="M45" i="3" s="1"/>
  <c r="C45" i="3"/>
  <c r="L45" i="3" s="1"/>
  <c r="AP45" i="3" s="1"/>
  <c r="D40" i="3"/>
  <c r="M40" i="3" s="1"/>
  <c r="C40" i="3"/>
  <c r="L40" i="3" s="1"/>
  <c r="AP40" i="3" s="1"/>
  <c r="D35" i="3"/>
  <c r="M35" i="3" s="1"/>
  <c r="C35" i="3"/>
  <c r="L35" i="3" s="1"/>
  <c r="AP35" i="3" s="1"/>
  <c r="D30" i="3"/>
  <c r="M30" i="3" s="1"/>
  <c r="C30" i="3"/>
  <c r="L30" i="3" s="1"/>
  <c r="AP30" i="3" s="1"/>
  <c r="D25" i="3"/>
  <c r="M25" i="3" s="1"/>
  <c r="C25" i="3"/>
  <c r="L25" i="3" s="1"/>
  <c r="AP25" i="3" s="1"/>
  <c r="D20" i="3"/>
  <c r="M20" i="3" s="1"/>
  <c r="C20" i="3"/>
  <c r="L20" i="3" s="1"/>
  <c r="AP20" i="3" s="1"/>
  <c r="E16" i="3"/>
  <c r="E17" i="3"/>
  <c r="E18" i="3"/>
  <c r="E19" i="3"/>
  <c r="E21" i="3"/>
  <c r="E22" i="3"/>
  <c r="E23" i="3"/>
  <c r="E24" i="3"/>
  <c r="E26" i="3"/>
  <c r="E27" i="3"/>
  <c r="E28" i="3"/>
  <c r="E29" i="3"/>
  <c r="E31" i="3"/>
  <c r="E32" i="3"/>
  <c r="E33" i="3"/>
  <c r="E34" i="3"/>
  <c r="E36" i="3"/>
  <c r="E37" i="3"/>
  <c r="E38" i="3"/>
  <c r="E39" i="3"/>
  <c r="E41" i="3"/>
  <c r="E42" i="3"/>
  <c r="E43" i="3"/>
  <c r="E44" i="3"/>
  <c r="E46" i="3"/>
  <c r="E47" i="3"/>
  <c r="E48" i="3"/>
  <c r="E49" i="3"/>
  <c r="E51" i="3"/>
  <c r="E52" i="3"/>
  <c r="E54" i="3"/>
  <c r="E55" i="3"/>
  <c r="E56" i="3"/>
  <c r="E57" i="3"/>
  <c r="E62" i="3"/>
  <c r="E66" i="3"/>
  <c r="E68" i="3"/>
  <c r="E69" i="3"/>
  <c r="E70" i="3"/>
  <c r="D15" i="3"/>
  <c r="M15" i="3" s="1"/>
  <c r="C15" i="3"/>
  <c r="L15" i="3" s="1"/>
  <c r="AP15" i="3" s="1"/>
  <c r="E11" i="3"/>
  <c r="E12" i="3"/>
  <c r="E13" i="3"/>
  <c r="E14" i="3"/>
  <c r="D10" i="3"/>
  <c r="M10" i="3" s="1"/>
  <c r="C10" i="3"/>
  <c r="L10" i="3" s="1"/>
  <c r="AP10" i="3" s="1"/>
  <c r="E7" i="3"/>
  <c r="E8" i="3"/>
  <c r="E9" i="3"/>
  <c r="E6" i="3"/>
  <c r="D5" i="3"/>
  <c r="M5" i="3" s="1"/>
  <c r="C5" i="3"/>
  <c r="L5" i="3" s="1"/>
  <c r="AP5" i="3" s="1"/>
  <c r="H72" i="3" l="1"/>
  <c r="H80" i="3"/>
  <c r="AQ67" i="3"/>
  <c r="AR67" i="3" s="1"/>
  <c r="N67" i="3"/>
  <c r="AQ63" i="3"/>
  <c r="AR63" i="3" s="1"/>
  <c r="N63" i="3"/>
  <c r="AQ58" i="3"/>
  <c r="AR58" i="3" s="1"/>
  <c r="N58" i="3"/>
  <c r="J80" i="3"/>
  <c r="K80" i="3" s="1"/>
  <c r="K72" i="3"/>
  <c r="AQ53" i="3"/>
  <c r="N53" i="3"/>
  <c r="AR53" i="3"/>
  <c r="AP50" i="3"/>
  <c r="AR50" i="3" s="1"/>
  <c r="N50" i="3"/>
  <c r="AQ45" i="3"/>
  <c r="AR45" i="3" s="1"/>
  <c r="N45" i="3"/>
  <c r="AQ40" i="3"/>
  <c r="AR40" i="3" s="1"/>
  <c r="N40" i="3"/>
  <c r="AQ35" i="3"/>
  <c r="AR35" i="3" s="1"/>
  <c r="N35" i="3"/>
  <c r="N30" i="3"/>
  <c r="AQ30" i="3"/>
  <c r="AR30" i="3" s="1"/>
  <c r="AQ25" i="3"/>
  <c r="AR25" i="3" s="1"/>
  <c r="N25" i="3"/>
  <c r="N20" i="3"/>
  <c r="AQ20" i="3"/>
  <c r="AR20" i="3" s="1"/>
  <c r="N15" i="3"/>
  <c r="AQ15" i="3"/>
  <c r="AR15" i="3" s="1"/>
  <c r="AQ10" i="3"/>
  <c r="AR10" i="3" s="1"/>
  <c r="N10" i="3"/>
  <c r="AQ5" i="3"/>
  <c r="AR5" i="3" s="1"/>
  <c r="N5" i="3"/>
  <c r="Q80" i="3"/>
  <c r="AO72" i="3"/>
  <c r="E30" i="3"/>
  <c r="E35" i="3"/>
  <c r="E40" i="3"/>
  <c r="E45" i="3"/>
  <c r="E53" i="3"/>
  <c r="E67" i="3"/>
  <c r="C72" i="3"/>
  <c r="C80" i="3" s="1"/>
  <c r="D72" i="3"/>
  <c r="E10" i="3"/>
  <c r="E5" i="3"/>
  <c r="E15" i="3"/>
  <c r="E50" i="3"/>
  <c r="E63" i="3"/>
  <c r="E25" i="3"/>
  <c r="E20" i="3"/>
  <c r="D80" i="3" l="1"/>
  <c r="M72" i="3"/>
  <c r="L80" i="3"/>
  <c r="AP80" i="3" s="1"/>
  <c r="L72" i="3"/>
  <c r="AP72" i="3" s="1"/>
  <c r="AO80" i="3"/>
  <c r="E72" i="3"/>
  <c r="AB23" i="1"/>
  <c r="AA23" i="1"/>
  <c r="AC23" i="1" l="1"/>
  <c r="N72" i="3"/>
  <c r="AQ72" i="3"/>
  <c r="AR72" i="3" s="1"/>
  <c r="E80" i="3"/>
  <c r="M80" i="3"/>
  <c r="AQ80" i="3" s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5" i="1"/>
  <c r="Y23" i="1"/>
  <c r="X23" i="1"/>
  <c r="Z23" i="1" l="1"/>
  <c r="N80" i="3"/>
  <c r="AR80" i="3"/>
  <c r="V23" i="1"/>
  <c r="U23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5" i="1"/>
  <c r="W23" i="1" l="1"/>
  <c r="T6" i="1"/>
  <c r="Q22" i="1" l="1"/>
  <c r="T8" i="1" l="1"/>
  <c r="N13" i="1" l="1"/>
  <c r="N17" i="1" l="1"/>
  <c r="T16" i="1" l="1"/>
  <c r="H7" i="1" l="1"/>
  <c r="Q6" i="1" l="1"/>
  <c r="Q13" i="1"/>
  <c r="Q14" i="1"/>
  <c r="N16" i="1" l="1"/>
  <c r="T7" i="1" l="1"/>
  <c r="T9" i="1"/>
  <c r="T10" i="1"/>
  <c r="T11" i="1"/>
  <c r="T12" i="1"/>
  <c r="T13" i="1"/>
  <c r="T14" i="1"/>
  <c r="T15" i="1"/>
  <c r="T17" i="1"/>
  <c r="T18" i="1"/>
  <c r="T19" i="1"/>
  <c r="T20" i="1"/>
  <c r="T21" i="1"/>
  <c r="T22" i="1"/>
  <c r="T5" i="1"/>
  <c r="S23" i="1"/>
  <c r="R23" i="1"/>
  <c r="T23" i="1" l="1"/>
  <c r="Q7" i="1"/>
  <c r="Q8" i="1"/>
  <c r="Q9" i="1"/>
  <c r="Q10" i="1"/>
  <c r="Q11" i="1"/>
  <c r="Q12" i="1"/>
  <c r="Q15" i="1"/>
  <c r="Q16" i="1"/>
  <c r="Q17" i="1"/>
  <c r="Q18" i="1"/>
  <c r="Q19" i="1"/>
  <c r="Q20" i="1"/>
  <c r="Q21" i="1"/>
  <c r="Q5" i="1"/>
  <c r="P23" i="1"/>
  <c r="O23" i="1"/>
  <c r="Q23" i="1" l="1"/>
  <c r="N7" i="1"/>
  <c r="N8" i="1"/>
  <c r="N9" i="1"/>
  <c r="N10" i="1"/>
  <c r="N11" i="1"/>
  <c r="N12" i="1"/>
  <c r="N14" i="1"/>
  <c r="N15" i="1"/>
  <c r="N18" i="1"/>
  <c r="N20" i="1"/>
  <c r="N22" i="1"/>
  <c r="N5" i="1"/>
  <c r="M23" i="1"/>
  <c r="L23" i="1"/>
  <c r="N23" i="1" l="1"/>
  <c r="AL15" i="1" l="1"/>
  <c r="AL21" i="1"/>
  <c r="AL19" i="1"/>
  <c r="AL17" i="1"/>
  <c r="AL13" i="1"/>
  <c r="AL6" i="1"/>
  <c r="AL22" i="1"/>
  <c r="AL18" i="1"/>
  <c r="AL12" i="1"/>
  <c r="AL10" i="1"/>
  <c r="AL8" i="1"/>
  <c r="AL16" i="1"/>
  <c r="AL20" i="1"/>
  <c r="AL14" i="1"/>
  <c r="AL11" i="1"/>
  <c r="AL9" i="1"/>
  <c r="AL7" i="1"/>
  <c r="AL5" i="1"/>
  <c r="G23" i="1"/>
  <c r="F23" i="1"/>
  <c r="D23" i="1"/>
  <c r="C23" i="1"/>
  <c r="J22" i="1"/>
  <c r="I22" i="1"/>
  <c r="H22" i="1"/>
  <c r="E22" i="1"/>
  <c r="J21" i="1"/>
  <c r="I21" i="1"/>
  <c r="E21" i="1"/>
  <c r="J20" i="1"/>
  <c r="I20" i="1"/>
  <c r="E20" i="1"/>
  <c r="J19" i="1"/>
  <c r="I19" i="1"/>
  <c r="E19" i="1"/>
  <c r="J18" i="1"/>
  <c r="I18" i="1"/>
  <c r="E18" i="1"/>
  <c r="J17" i="1"/>
  <c r="I17" i="1"/>
  <c r="E17" i="1"/>
  <c r="J16" i="1"/>
  <c r="I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J9" i="1"/>
  <c r="I9" i="1"/>
  <c r="E9" i="1"/>
  <c r="J8" i="1"/>
  <c r="I8" i="1"/>
  <c r="H8" i="1"/>
  <c r="E8" i="1"/>
  <c r="J7" i="1"/>
  <c r="I7" i="1"/>
  <c r="E7" i="1"/>
  <c r="E6" i="1"/>
  <c r="H5" i="1"/>
  <c r="E5" i="1"/>
  <c r="J23" i="1" l="1"/>
  <c r="K6" i="1"/>
  <c r="K8" i="1"/>
  <c r="K12" i="1"/>
  <c r="K14" i="1"/>
  <c r="K16" i="1"/>
  <c r="K18" i="1"/>
  <c r="K22" i="1"/>
  <c r="K10" i="1"/>
  <c r="K20" i="1"/>
  <c r="I23" i="1"/>
  <c r="K7" i="1"/>
  <c r="K9" i="1"/>
  <c r="K11" i="1"/>
  <c r="K13" i="1"/>
  <c r="K15" i="1"/>
  <c r="K17" i="1"/>
  <c r="K19" i="1"/>
  <c r="K21" i="1"/>
  <c r="E23" i="1"/>
  <c r="K5" i="1"/>
  <c r="H23" i="1"/>
  <c r="AL23" i="1" l="1"/>
  <c r="K23" i="1"/>
</calcChain>
</file>

<file path=xl/sharedStrings.xml><?xml version="1.0" encoding="utf-8"?>
<sst xmlns="http://schemas.openxmlformats.org/spreadsheetml/2006/main" count="214" uniqueCount="88">
  <si>
    <t>№ п/п</t>
  </si>
  <si>
    <t>Підприємства</t>
  </si>
  <si>
    <t>Разом</t>
  </si>
  <si>
    <t>виставлено</t>
  </si>
  <si>
    <t>продано</t>
  </si>
  <si>
    <t>%</t>
  </si>
  <si>
    <t>ДП "Бібрське ЛГ"</t>
  </si>
  <si>
    <t>ДП "Боринське ЛГ"</t>
  </si>
  <si>
    <t>ДП "Бродівське"</t>
  </si>
  <si>
    <t>ДП "Буське ЛГ"</t>
  </si>
  <si>
    <t>ДП "Дрогобицьке ЛГ"</t>
  </si>
  <si>
    <t>ДП "Жовківське ЛГ"</t>
  </si>
  <si>
    <t>ДП "Золочівське ЛГ"</t>
  </si>
  <si>
    <t>ДП "Львівське ЛГ"</t>
  </si>
  <si>
    <t>ДП "Рава-Руське ЛГ"</t>
  </si>
  <si>
    <t>ДП "Радехівське ЛМГ"</t>
  </si>
  <si>
    <t>ДП "Самбірське ЛГ"</t>
  </si>
  <si>
    <t>ДП "Сколівське ЛГ"</t>
  </si>
  <si>
    <t>ДП "Славське ЛГ"</t>
  </si>
  <si>
    <t>ДП "Старосамбірське ЛМГ"</t>
  </si>
  <si>
    <t>ДП "Стрийське ЛГ"</t>
  </si>
  <si>
    <t>ДП "Турківське ЛГ"</t>
  </si>
  <si>
    <t>НПП "Сколівські Бескиди"</t>
  </si>
  <si>
    <t>Львівський ЛСНЦ</t>
  </si>
  <si>
    <t>Всього</t>
  </si>
  <si>
    <t>загальні додаткові торги</t>
  </si>
  <si>
    <t>Порода</t>
  </si>
  <si>
    <t xml:space="preserve">сосна </t>
  </si>
  <si>
    <t xml:space="preserve">ялина </t>
  </si>
  <si>
    <t xml:space="preserve">ялиця </t>
  </si>
  <si>
    <t xml:space="preserve">модрина </t>
  </si>
  <si>
    <t>дуб</t>
  </si>
  <si>
    <t>дуб червон.</t>
  </si>
  <si>
    <t>бук</t>
  </si>
  <si>
    <t>ясен</t>
  </si>
  <si>
    <t>клен</t>
  </si>
  <si>
    <t>граб</t>
  </si>
  <si>
    <t>береза</t>
  </si>
  <si>
    <t>вільха</t>
  </si>
  <si>
    <t>осика</t>
  </si>
  <si>
    <t>липа</t>
  </si>
  <si>
    <t>м/л</t>
  </si>
  <si>
    <t>хв</t>
  </si>
  <si>
    <t>тл</t>
  </si>
  <si>
    <t xml:space="preserve">береза </t>
  </si>
  <si>
    <t>загальні додаткові електронні торги</t>
  </si>
  <si>
    <t xml:space="preserve">загальні електронніі торги </t>
  </si>
  <si>
    <t>спецторги</t>
  </si>
  <si>
    <t>A</t>
  </si>
  <si>
    <t>B</t>
  </si>
  <si>
    <t>C</t>
  </si>
  <si>
    <t>D</t>
  </si>
  <si>
    <t>% продаж</t>
  </si>
  <si>
    <t>В</t>
  </si>
  <si>
    <t xml:space="preserve">                                                                                                                          Лісоматеріали круглі</t>
  </si>
  <si>
    <t>Дрова паливні</t>
  </si>
  <si>
    <t>Всього лм круглих</t>
  </si>
  <si>
    <t>Всього дров паливних</t>
  </si>
  <si>
    <t>Разом по торгах</t>
  </si>
  <si>
    <t>спецторги 29.01.2019 р.</t>
  </si>
  <si>
    <t>СОРТИМЕНТИ</t>
  </si>
  <si>
    <t>Торги</t>
  </si>
  <si>
    <t>спецторги 08.02.2019 р.</t>
  </si>
  <si>
    <t>електронні 30.01.2019 р.</t>
  </si>
  <si>
    <t>загальні додаткові регіональні торги</t>
  </si>
  <si>
    <t xml:space="preserve"> 18.03.2019 р.</t>
  </si>
  <si>
    <t>Аналіз реалізації лісопродукції
заготівлі 1 кварталу 2020 року
на спеціальних біржових торгах, загальних аукціонних торгах</t>
  </si>
  <si>
    <t>03.12.2019 р.</t>
  </si>
  <si>
    <t>Разом за 1 квартал 2020 р.</t>
  </si>
  <si>
    <t>Результати аукціонних торгів необробленою деревиною за перший квартал 2020 р. по підприємствах Львівського ОУЛМГ</t>
  </si>
  <si>
    <t>спецторги 03.12.2019 р.</t>
  </si>
  <si>
    <t>Разом по торгах 1 кварталу</t>
  </si>
  <si>
    <t>Додаткові торги 1-го кварталу</t>
  </si>
  <si>
    <t>Разом по 1-му кварталу</t>
  </si>
  <si>
    <t>загальні 20.12.2019 р.</t>
  </si>
  <si>
    <t>20-12-2019 р.</t>
  </si>
  <si>
    <t>електронні 30.01.20</t>
  </si>
  <si>
    <t>загальні 30.01.2020 р.</t>
  </si>
  <si>
    <t>30.01.2020 р.</t>
  </si>
  <si>
    <t xml:space="preserve">додаткові електронніі торги </t>
  </si>
  <si>
    <t>Разом по додаткових торгах 1 кварталу</t>
  </si>
  <si>
    <t>Основні торги 1-го кварталу 2019 р.</t>
  </si>
  <si>
    <t>14.02.2020 електронні</t>
  </si>
  <si>
    <t>14.02.2020 р.</t>
  </si>
  <si>
    <t>20.02.електронні</t>
  </si>
  <si>
    <t>20.02.2020 р.</t>
  </si>
  <si>
    <t>27.02.2020 р.</t>
  </si>
  <si>
    <t>27.02.2020 електронні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</si>
</sst>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1">
    <xf numFmtId="0" fontId="0" fillId="0" borderId="0" xfId="0"/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164" fontId="4" fillId="5" borderId="5" xfId="0" applyNumberFormat="1" applyFont="1" applyFill="1" applyBorder="1"/>
    <xf numFmtId="0" fontId="4" fillId="2" borderId="7" xfId="0" applyFont="1" applyFill="1" applyBorder="1"/>
    <xf numFmtId="0" fontId="5" fillId="2" borderId="8" xfId="0" applyFont="1" applyFill="1" applyBorder="1"/>
    <xf numFmtId="0" fontId="4" fillId="6" borderId="5" xfId="1" applyFont="1" applyFill="1" applyBorder="1" applyAlignment="1">
      <alignment vertical="center"/>
    </xf>
    <xf numFmtId="0" fontId="0" fillId="0" borderId="10" xfId="0" applyBorder="1"/>
    <xf numFmtId="0" fontId="2" fillId="2" borderId="10" xfId="0" applyFont="1" applyFill="1" applyBorder="1" applyAlignment="1">
      <alignment horizontal="center" vertical="center" wrapText="1"/>
    </xf>
    <xf numFmtId="164" fontId="4" fillId="5" borderId="10" xfId="0" applyNumberFormat="1" applyFont="1" applyFill="1" applyBorder="1"/>
    <xf numFmtId="164" fontId="4" fillId="5" borderId="6" xfId="0" applyNumberFormat="1" applyFont="1" applyFill="1" applyBorder="1"/>
    <xf numFmtId="0" fontId="7" fillId="0" borderId="4" xfId="0" applyFont="1" applyBorder="1"/>
    <xf numFmtId="0" fontId="7" fillId="0" borderId="5" xfId="0" applyFont="1" applyBorder="1"/>
    <xf numFmtId="166" fontId="4" fillId="5" borderId="5" xfId="0" applyNumberFormat="1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4" fillId="5" borderId="23" xfId="0" applyNumberFormat="1" applyFont="1" applyFill="1" applyBorder="1"/>
    <xf numFmtId="0" fontId="0" fillId="0" borderId="5" xfId="0" applyBorder="1"/>
    <xf numFmtId="165" fontId="0" fillId="0" borderId="5" xfId="0" applyNumberFormat="1" applyBorder="1"/>
    <xf numFmtId="0" fontId="9" fillId="7" borderId="5" xfId="0" applyFont="1" applyFill="1" applyBorder="1"/>
    <xf numFmtId="165" fontId="9" fillId="7" borderId="5" xfId="0" applyNumberFormat="1" applyFont="1" applyFill="1" applyBorder="1"/>
    <xf numFmtId="0" fontId="6" fillId="7" borderId="5" xfId="0" applyFont="1" applyFill="1" applyBorder="1"/>
    <xf numFmtId="165" fontId="6" fillId="7" borderId="5" xfId="0" applyNumberFormat="1" applyFont="1" applyFill="1" applyBorder="1"/>
    <xf numFmtId="0" fontId="0" fillId="0" borderId="9" xfId="0" applyBorder="1"/>
    <xf numFmtId="165" fontId="0" fillId="0" borderId="9" xfId="0" applyNumberFormat="1" applyBorder="1"/>
    <xf numFmtId="0" fontId="0" fillId="0" borderId="11" xfId="0" applyBorder="1"/>
    <xf numFmtId="165" fontId="0" fillId="0" borderId="11" xfId="0" applyNumberFormat="1" applyBorder="1"/>
    <xf numFmtId="165" fontId="6" fillId="8" borderId="5" xfId="0" applyNumberFormat="1" applyFont="1" applyFill="1" applyBorder="1"/>
    <xf numFmtId="165" fontId="6" fillId="9" borderId="5" xfId="0" applyNumberFormat="1" applyFont="1" applyFill="1" applyBorder="1"/>
    <xf numFmtId="0" fontId="8" fillId="7" borderId="5" xfId="0" applyFont="1" applyFill="1" applyBorder="1"/>
    <xf numFmtId="165" fontId="6" fillId="0" borderId="9" xfId="0" applyNumberFormat="1" applyFont="1" applyFill="1" applyBorder="1"/>
    <xf numFmtId="0" fontId="6" fillId="9" borderId="5" xfId="0" applyFont="1" applyFill="1" applyBorder="1"/>
    <xf numFmtId="0" fontId="6" fillId="9" borderId="29" xfId="0" applyFont="1" applyFill="1" applyBorder="1"/>
    <xf numFmtId="165" fontId="6" fillId="9" borderId="29" xfId="0" applyNumberFormat="1" applyFont="1" applyFill="1" applyBorder="1"/>
    <xf numFmtId="165" fontId="7" fillId="0" borderId="5" xfId="0" applyNumberFormat="1" applyFont="1" applyBorder="1"/>
    <xf numFmtId="0" fontId="7" fillId="0" borderId="9" xfId="0" applyFont="1" applyBorder="1"/>
    <xf numFmtId="165" fontId="7" fillId="0" borderId="9" xfId="0" applyNumberFormat="1" applyFont="1" applyBorder="1"/>
    <xf numFmtId="0" fontId="0" fillId="8" borderId="5" xfId="0" applyFill="1" applyBorder="1"/>
    <xf numFmtId="0" fontId="6" fillId="8" borderId="28" xfId="0" applyFont="1" applyFill="1" applyBorder="1"/>
    <xf numFmtId="165" fontId="6" fillId="8" borderId="9" xfId="0" applyNumberFormat="1" applyFont="1" applyFill="1" applyBorder="1"/>
    <xf numFmtId="0" fontId="11" fillId="8" borderId="28" xfId="0" applyFont="1" applyFill="1" applyBorder="1"/>
    <xf numFmtId="165" fontId="11" fillId="8" borderId="28" xfId="0" applyNumberFormat="1" applyFont="1" applyFill="1" applyBorder="1"/>
    <xf numFmtId="0" fontId="6" fillId="8" borderId="5" xfId="0" applyFont="1" applyFill="1" applyBorder="1"/>
    <xf numFmtId="0" fontId="6" fillId="7" borderId="10" xfId="0" applyFont="1" applyFill="1" applyBorder="1"/>
    <xf numFmtId="0" fontId="8" fillId="7" borderId="10" xfId="0" applyFont="1" applyFill="1" applyBorder="1"/>
    <xf numFmtId="165" fontId="6" fillId="7" borderId="10" xfId="0" applyNumberFormat="1" applyFont="1" applyFill="1" applyBorder="1"/>
    <xf numFmtId="165" fontId="7" fillId="0" borderId="10" xfId="0" applyNumberFormat="1" applyFont="1" applyBorder="1"/>
    <xf numFmtId="165" fontId="0" fillId="0" borderId="10" xfId="0" applyNumberFormat="1" applyBorder="1"/>
    <xf numFmtId="0" fontId="0" fillId="0" borderId="20" xfId="0" applyBorder="1"/>
    <xf numFmtId="165" fontId="11" fillId="8" borderId="34" xfId="0" applyNumberFormat="1" applyFont="1" applyFill="1" applyBorder="1"/>
    <xf numFmtId="0" fontId="0" fillId="0" borderId="19" xfId="0" applyBorder="1"/>
    <xf numFmtId="0" fontId="6" fillId="8" borderId="10" xfId="0" applyFont="1" applyFill="1" applyBorder="1"/>
    <xf numFmtId="165" fontId="6" fillId="9" borderId="35" xfId="0" applyNumberFormat="1" applyFont="1" applyFill="1" applyBorder="1"/>
    <xf numFmtId="0" fontId="6" fillId="7" borderId="23" xfId="0" applyFont="1" applyFill="1" applyBorder="1"/>
    <xf numFmtId="0" fontId="7" fillId="0" borderId="23" xfId="0" applyFont="1" applyBorder="1"/>
    <xf numFmtId="0" fontId="0" fillId="0" borderId="23" xfId="0" applyBorder="1"/>
    <xf numFmtId="0" fontId="6" fillId="8" borderId="23" xfId="0" applyFont="1" applyFill="1" applyBorder="1"/>
    <xf numFmtId="0" fontId="6" fillId="9" borderId="23" xfId="0" applyFont="1" applyFill="1" applyBorder="1"/>
    <xf numFmtId="0" fontId="6" fillId="7" borderId="4" xfId="0" applyFont="1" applyFill="1" applyBorder="1"/>
    <xf numFmtId="165" fontId="6" fillId="7" borderId="6" xfId="0" applyNumberFormat="1" applyFont="1" applyFill="1" applyBorder="1"/>
    <xf numFmtId="165" fontId="7" fillId="0" borderId="6" xfId="0" applyNumberFormat="1" applyFont="1" applyBorder="1"/>
    <xf numFmtId="0" fontId="6" fillId="8" borderId="4" xfId="0" applyFont="1" applyFill="1" applyBorder="1"/>
    <xf numFmtId="165" fontId="6" fillId="8" borderId="6" xfId="0" applyNumberFormat="1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165" fontId="6" fillId="9" borderId="12" xfId="0" applyNumberFormat="1" applyFont="1" applyFill="1" applyBorder="1"/>
    <xf numFmtId="0" fontId="0" fillId="8" borderId="10" xfId="0" applyFill="1" applyBorder="1"/>
    <xf numFmtId="0" fontId="6" fillId="9" borderId="10" xfId="0" applyFont="1" applyFill="1" applyBorder="1"/>
    <xf numFmtId="0" fontId="8" fillId="0" borderId="14" xfId="0" applyFont="1" applyBorder="1" applyAlignment="1">
      <alignment horizontal="center" textRotation="90"/>
    </xf>
    <xf numFmtId="0" fontId="8" fillId="0" borderId="39" xfId="0" applyFont="1" applyBorder="1" applyAlignment="1">
      <alignment horizontal="center" textRotation="90"/>
    </xf>
    <xf numFmtId="0" fontId="8" fillId="9" borderId="40" xfId="0" applyFont="1" applyFill="1" applyBorder="1" applyAlignment="1">
      <alignment horizontal="center" textRotation="90"/>
    </xf>
    <xf numFmtId="0" fontId="8" fillId="9" borderId="14" xfId="0" applyFont="1" applyFill="1" applyBorder="1" applyAlignment="1">
      <alignment horizontal="center" textRotation="90"/>
    </xf>
    <xf numFmtId="0" fontId="8" fillId="9" borderId="41" xfId="0" applyFont="1" applyFill="1" applyBorder="1" applyAlignment="1">
      <alignment horizontal="center" textRotation="90"/>
    </xf>
    <xf numFmtId="0" fontId="8" fillId="0" borderId="16" xfId="0" applyFont="1" applyBorder="1" applyAlignment="1">
      <alignment horizontal="center" textRotation="90"/>
    </xf>
    <xf numFmtId="0" fontId="8" fillId="10" borderId="16" xfId="0" applyFont="1" applyFill="1" applyBorder="1" applyAlignment="1">
      <alignment horizontal="center" textRotation="90"/>
    </xf>
    <xf numFmtId="0" fontId="8" fillId="10" borderId="14" xfId="0" applyFont="1" applyFill="1" applyBorder="1" applyAlignment="1">
      <alignment horizontal="center" textRotation="90"/>
    </xf>
    <xf numFmtId="165" fontId="6" fillId="8" borderId="10" xfId="0" applyNumberFormat="1" applyFont="1" applyFill="1" applyBorder="1"/>
    <xf numFmtId="165" fontId="6" fillId="9" borderId="18" xfId="0" applyNumberFormat="1" applyFont="1" applyFill="1" applyBorder="1"/>
    <xf numFmtId="0" fontId="7" fillId="10" borderId="5" xfId="0" applyFont="1" applyFill="1" applyBorder="1"/>
    <xf numFmtId="0" fontId="7" fillId="10" borderId="4" xfId="0" applyFont="1" applyFill="1" applyBorder="1"/>
    <xf numFmtId="165" fontId="7" fillId="10" borderId="6" xfId="0" applyNumberFormat="1" applyFont="1" applyFill="1" applyBorder="1"/>
    <xf numFmtId="0" fontId="6" fillId="7" borderId="1" xfId="0" applyFont="1" applyFill="1" applyBorder="1"/>
    <xf numFmtId="0" fontId="6" fillId="7" borderId="2" xfId="0" applyFont="1" applyFill="1" applyBorder="1"/>
    <xf numFmtId="165" fontId="6" fillId="7" borderId="3" xfId="0" applyNumberFormat="1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9" fillId="7" borderId="23" xfId="0" applyFont="1" applyFill="1" applyBorder="1"/>
    <xf numFmtId="0" fontId="7" fillId="0" borderId="15" xfId="0" applyFont="1" applyBorder="1"/>
    <xf numFmtId="0" fontId="6" fillId="8" borderId="27" xfId="0" applyFont="1" applyFill="1" applyBorder="1"/>
    <xf numFmtId="0" fontId="0" fillId="0" borderId="17" xfId="0" applyBorder="1"/>
    <xf numFmtId="0" fontId="6" fillId="9" borderId="31" xfId="0" applyFont="1" applyFill="1" applyBorder="1"/>
    <xf numFmtId="0" fontId="4" fillId="0" borderId="23" xfId="1" applyFont="1" applyBorder="1" applyAlignment="1">
      <alignment horizontal="center" vertical="center" wrapText="1"/>
    </xf>
    <xf numFmtId="0" fontId="5" fillId="7" borderId="23" xfId="1" applyFont="1" applyFill="1" applyBorder="1" applyAlignment="1">
      <alignment vertical="center"/>
    </xf>
    <xf numFmtId="0" fontId="4" fillId="6" borderId="23" xfId="1" applyFont="1" applyFill="1" applyBorder="1" applyAlignment="1">
      <alignment vertical="center"/>
    </xf>
    <xf numFmtId="0" fontId="5" fillId="7" borderId="23" xfId="1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textRotation="90"/>
    </xf>
    <xf numFmtId="0" fontId="8" fillId="0" borderId="11" xfId="0" applyFont="1" applyBorder="1" applyAlignment="1">
      <alignment horizontal="center" textRotation="90"/>
    </xf>
    <xf numFmtId="3" fontId="1" fillId="2" borderId="8" xfId="0" applyNumberFormat="1" applyFont="1" applyFill="1" applyBorder="1"/>
    <xf numFmtId="4" fontId="1" fillId="2" borderId="8" xfId="0" applyNumberFormat="1" applyFont="1" applyFill="1" applyBorder="1"/>
    <xf numFmtId="10" fontId="1" fillId="2" borderId="8" xfId="0" applyNumberFormat="1" applyFont="1" applyFill="1" applyBorder="1"/>
    <xf numFmtId="2" fontId="1" fillId="2" borderId="18" xfId="0" applyNumberFormat="1" applyFont="1" applyFill="1" applyBorder="1"/>
    <xf numFmtId="2" fontId="1" fillId="2" borderId="22" xfId="0" applyNumberFormat="1" applyFont="1" applyFill="1" applyBorder="1"/>
    <xf numFmtId="4" fontId="1" fillId="2" borderId="12" xfId="0" applyNumberFormat="1" applyFont="1" applyFill="1" applyBorder="1"/>
    <xf numFmtId="3" fontId="1" fillId="4" borderId="5" xfId="0" applyNumberFormat="1" applyFont="1" applyFill="1" applyBorder="1"/>
    <xf numFmtId="3" fontId="1" fillId="4" borderId="23" xfId="0" applyNumberFormat="1" applyFont="1" applyFill="1" applyBorder="1"/>
    <xf numFmtId="0" fontId="2" fillId="0" borderId="5" xfId="0" applyFont="1" applyBorder="1"/>
    <xf numFmtId="0" fontId="1" fillId="0" borderId="5" xfId="0" applyFont="1" applyBorder="1"/>
    <xf numFmtId="0" fontId="8" fillId="7" borderId="23" xfId="0" applyFont="1" applyFill="1" applyBorder="1"/>
    <xf numFmtId="165" fontId="0" fillId="0" borderId="23" xfId="0" applyNumberFormat="1" applyBorder="1"/>
    <xf numFmtId="0" fontId="0" fillId="8" borderId="23" xfId="0" applyFill="1" applyBorder="1"/>
    <xf numFmtId="0" fontId="6" fillId="9" borderId="15" xfId="0" applyFont="1" applyFill="1" applyBorder="1"/>
    <xf numFmtId="165" fontId="0" fillId="0" borderId="23" xfId="0" applyNumberFormat="1" applyFont="1" applyFill="1" applyBorder="1"/>
    <xf numFmtId="0" fontId="0" fillId="0" borderId="23" xfId="0" applyFont="1" applyFill="1" applyBorder="1"/>
    <xf numFmtId="0" fontId="13" fillId="0" borderId="0" xfId="0" applyFont="1" applyBorder="1" applyAlignment="1"/>
    <xf numFmtId="164" fontId="1" fillId="4" borderId="5" xfId="0" applyNumberFormat="1" applyFont="1" applyFill="1" applyBorder="1"/>
    <xf numFmtId="164" fontId="1" fillId="2" borderId="8" xfId="0" applyNumberFormat="1" applyFont="1" applyFill="1" applyBorder="1"/>
    <xf numFmtId="165" fontId="6" fillId="7" borderId="23" xfId="0" applyNumberFormat="1" applyFont="1" applyFill="1" applyBorder="1"/>
    <xf numFmtId="165" fontId="7" fillId="0" borderId="23" xfId="0" applyNumberFormat="1" applyFont="1" applyBorder="1"/>
    <xf numFmtId="165" fontId="6" fillId="9" borderId="15" xfId="0" applyNumberFormat="1" applyFont="1" applyFill="1" applyBorder="1"/>
    <xf numFmtId="165" fontId="6" fillId="9" borderId="24" xfId="0" applyNumberFormat="1" applyFont="1" applyFill="1" applyBorder="1"/>
    <xf numFmtId="165" fontId="6" fillId="9" borderId="8" xfId="0" applyNumberFormat="1" applyFont="1" applyFill="1" applyBorder="1"/>
    <xf numFmtId="1" fontId="0" fillId="0" borderId="23" xfId="0" applyNumberFormat="1" applyBorder="1"/>
    <xf numFmtId="0" fontId="3" fillId="3" borderId="11" xfId="0" applyFont="1" applyFill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25" xfId="0" applyNumberFormat="1" applyFont="1" applyBorder="1" applyAlignment="1">
      <alignment horizontal="center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6" fillId="10" borderId="36" xfId="0" applyFont="1" applyFill="1" applyBorder="1" applyAlignment="1">
      <alignment horizontal="center" vertical="center" wrapText="1"/>
    </xf>
    <xf numFmtId="0" fontId="6" fillId="10" borderId="37" xfId="0" applyFont="1" applyFill="1" applyBorder="1" applyAlignment="1">
      <alignment horizontal="center" vertical="center" wrapText="1"/>
    </xf>
    <xf numFmtId="0" fontId="6" fillId="10" borderId="38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42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textRotation="90"/>
    </xf>
    <xf numFmtId="0" fontId="11" fillId="0" borderId="44" xfId="0" applyFont="1" applyBorder="1" applyAlignment="1">
      <alignment horizontal="center" textRotation="90"/>
    </xf>
    <xf numFmtId="0" fontId="6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9" borderId="5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9" fillId="0" borderId="5" xfId="0" applyFont="1" applyBorder="1" applyAlignment="1">
      <alignment horizontal="center" textRotation="90"/>
    </xf>
    <xf numFmtId="0" fontId="11" fillId="8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12" fillId="0" borderId="44" xfId="0" applyFont="1" applyBorder="1" applyAlignment="1">
      <alignment horizontal="center" textRotation="90"/>
    </xf>
    <xf numFmtId="0" fontId="12" fillId="0" borderId="45" xfId="0" applyFont="1" applyBorder="1" applyAlignment="1">
      <alignment horizontal="center" textRotation="90"/>
    </xf>
  </cellXfs>
  <cellStyles count="2">
    <cellStyle name="Звичайний_Аркуш1_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9" name="Text Box 20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0" name="Text Box 17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1" name="Text Box 18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3" name="Text Box 20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26" name="Text Box 17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27" name="Text Box 18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28" name="Text Box 19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29" name="Text Box 20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4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4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42" name="Text Box 17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43" name="Text Box 18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44" name="Text Box 19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45" name="Text Box 20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47" name="Text Box 18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48" name="Text Box 19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49" name="Text Box 20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6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6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6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6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6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6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6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6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6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7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7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7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7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7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7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7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8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8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8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8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8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8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8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8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8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8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9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9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9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9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9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9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9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9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0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0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0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0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0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0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0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0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0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1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1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1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1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1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1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1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1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1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1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2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2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2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2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2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2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2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2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2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3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3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3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3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3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3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3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45" name="Text Box 20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4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4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4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4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5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5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5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5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54" name="Text Box 17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55" name="Text Box 18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56" name="Text Box 19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57" name="Text Box 20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5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5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6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6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6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6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6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66" name="Text Box 17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67" name="Text Box 18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68" name="Text Box 19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69" name="Text Box 20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7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7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7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7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7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7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7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78" name="Text Box 17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79" name="Text Box 18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80" name="Text Box 19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558</xdr:row>
      <xdr:rowOff>0</xdr:rowOff>
    </xdr:from>
    <xdr:to>
      <xdr:col>2</xdr:col>
      <xdr:colOff>85725</xdr:colOff>
      <xdr:row>559</xdr:row>
      <xdr:rowOff>0</xdr:rowOff>
    </xdr:to>
    <xdr:sp macro="" textlink="">
      <xdr:nvSpPr>
        <xdr:cNvPr id="181" name="Text Box 20"/>
        <xdr:cNvSpPr txBox="1">
          <a:spLocks noChangeArrowheads="1"/>
        </xdr:cNvSpPr>
      </xdr:nvSpPr>
      <xdr:spPr bwMode="auto">
        <a:xfrm>
          <a:off x="1952625" y="1108805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8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8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8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8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8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8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8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8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90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91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92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93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94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95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96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197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9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1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2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3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4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5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6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6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6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6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6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6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6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6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6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6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7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7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7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7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7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7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7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7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7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8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8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8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8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8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8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8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8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8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9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9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9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9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9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9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9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9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29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0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1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2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3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4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5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2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3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3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3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3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34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35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36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337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38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39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40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41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42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44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45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4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4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4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4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50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51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52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54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55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56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57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58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59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60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61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62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63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64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65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6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6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6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6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70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71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72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73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74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75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76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77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78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80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81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82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83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84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85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8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8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8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8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90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91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92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93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94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95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96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97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98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399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00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01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02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03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04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05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0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0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0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0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10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11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12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13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14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16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17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18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19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20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21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22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23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24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2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2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2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2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30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31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32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33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34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35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36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37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38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39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40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41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42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43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44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45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4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4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4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4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50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51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53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54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55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56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57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58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59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60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61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62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63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64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65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6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6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6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6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70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71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72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73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74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75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76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77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78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79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80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81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82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83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84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85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8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8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8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90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91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93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94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95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96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98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499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00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01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02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03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04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05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0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0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0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0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10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11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14" name="Text Box 17"/>
        <xdr:cNvSpPr txBox="1">
          <a:spLocks noChangeArrowheads="1"/>
        </xdr:cNvSpPr>
      </xdr:nvSpPr>
      <xdr:spPr bwMode="auto">
        <a:xfrm>
          <a:off x="1952625" y="1105566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15" name="Text Box 18"/>
        <xdr:cNvSpPr txBox="1">
          <a:spLocks noChangeArrowheads="1"/>
        </xdr:cNvSpPr>
      </xdr:nvSpPr>
      <xdr:spPr bwMode="auto">
        <a:xfrm>
          <a:off x="1952625" y="1105566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16" name="Text Box 19"/>
        <xdr:cNvSpPr txBox="1">
          <a:spLocks noChangeArrowheads="1"/>
        </xdr:cNvSpPr>
      </xdr:nvSpPr>
      <xdr:spPr bwMode="auto">
        <a:xfrm>
          <a:off x="1952625" y="1105566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17" name="Text Box 20"/>
        <xdr:cNvSpPr txBox="1">
          <a:spLocks noChangeArrowheads="1"/>
        </xdr:cNvSpPr>
      </xdr:nvSpPr>
      <xdr:spPr bwMode="auto">
        <a:xfrm>
          <a:off x="1952625" y="1105566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18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19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20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21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22" name="Text Box 17"/>
        <xdr:cNvSpPr txBox="1">
          <a:spLocks noChangeArrowheads="1"/>
        </xdr:cNvSpPr>
      </xdr:nvSpPr>
      <xdr:spPr bwMode="auto">
        <a:xfrm>
          <a:off x="1952625" y="1105566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23" name="Text Box 18"/>
        <xdr:cNvSpPr txBox="1">
          <a:spLocks noChangeArrowheads="1"/>
        </xdr:cNvSpPr>
      </xdr:nvSpPr>
      <xdr:spPr bwMode="auto">
        <a:xfrm>
          <a:off x="1952625" y="1105566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24" name="Text Box 19"/>
        <xdr:cNvSpPr txBox="1">
          <a:spLocks noChangeArrowheads="1"/>
        </xdr:cNvSpPr>
      </xdr:nvSpPr>
      <xdr:spPr bwMode="auto">
        <a:xfrm>
          <a:off x="1952625" y="1105566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25" name="Text Box 20"/>
        <xdr:cNvSpPr txBox="1">
          <a:spLocks noChangeArrowheads="1"/>
        </xdr:cNvSpPr>
      </xdr:nvSpPr>
      <xdr:spPr bwMode="auto">
        <a:xfrm>
          <a:off x="1952625" y="1105566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26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27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28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29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30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31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32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33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34" name="Text Box 534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35" name="Text Box 535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36" name="Text Box 536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37" name="Text Box 537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38" name="Text Box 538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39" name="Text Box 539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40" name="Text Box 540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41" name="Text Box 541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42" name="Text Box 542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43" name="Text Box 543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44" name="Text Box 544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45" name="Text Box 545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46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47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48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49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50" name="Text Box 550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51" name="Text Box 551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52" name="Text Box 552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556</xdr:row>
      <xdr:rowOff>0</xdr:rowOff>
    </xdr:from>
    <xdr:to>
      <xdr:col>2</xdr:col>
      <xdr:colOff>76200</xdr:colOff>
      <xdr:row>557</xdr:row>
      <xdr:rowOff>0</xdr:rowOff>
    </xdr:to>
    <xdr:sp macro="" textlink="">
      <xdr:nvSpPr>
        <xdr:cNvPr id="553" name="Text Box 553"/>
        <xdr:cNvSpPr txBox="1">
          <a:spLocks noChangeArrowheads="1"/>
        </xdr:cNvSpPr>
      </xdr:nvSpPr>
      <xdr:spPr bwMode="auto">
        <a:xfrm>
          <a:off x="1952625" y="1105566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54" name="Text Box 17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55" name="Text Box 18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56" name="Text Box 19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556</xdr:row>
      <xdr:rowOff>0</xdr:rowOff>
    </xdr:from>
    <xdr:to>
      <xdr:col>2</xdr:col>
      <xdr:colOff>85725</xdr:colOff>
      <xdr:row>557</xdr:row>
      <xdr:rowOff>0</xdr:rowOff>
    </xdr:to>
    <xdr:sp macro="" textlink="">
      <xdr:nvSpPr>
        <xdr:cNvPr id="557" name="Text Box 20"/>
        <xdr:cNvSpPr txBox="1">
          <a:spLocks noChangeArrowheads="1"/>
        </xdr:cNvSpPr>
      </xdr:nvSpPr>
      <xdr:spPr bwMode="auto">
        <a:xfrm>
          <a:off x="1952625" y="1105566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58" name="Text Box 17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60" name="Text Box 19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0</xdr:rowOff>
    </xdr:to>
    <xdr:sp macro="" textlink="">
      <xdr:nvSpPr>
        <xdr:cNvPr id="561" name="Text Box 20"/>
        <xdr:cNvSpPr txBox="1">
          <a:spLocks noChangeArrowheads="1"/>
        </xdr:cNvSpPr>
      </xdr:nvSpPr>
      <xdr:spPr bwMode="auto">
        <a:xfrm>
          <a:off x="1952625" y="1071562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62" name="Text Box 562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63" name="Text Box 563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64" name="Text Box 564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65" name="Text Box 565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535</xdr:row>
      <xdr:rowOff>0</xdr:rowOff>
    </xdr:from>
    <xdr:to>
      <xdr:col>2</xdr:col>
      <xdr:colOff>76200</xdr:colOff>
      <xdr:row>536</xdr:row>
      <xdr:rowOff>0</xdr:rowOff>
    </xdr:to>
    <xdr:sp macro="" textlink="">
      <xdr:nvSpPr>
        <xdr:cNvPr id="566" name="Text Box 566"/>
        <xdr:cNvSpPr txBox="1">
          <a:spLocks noChangeArrowheads="1"/>
        </xdr:cNvSpPr>
      </xdr:nvSpPr>
      <xdr:spPr bwMode="auto">
        <a:xfrm>
          <a:off x="1952625" y="1071562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535</xdr:row>
      <xdr:rowOff>0</xdr:rowOff>
    </xdr:from>
    <xdr:to>
      <xdr:col>2</xdr:col>
      <xdr:colOff>76200</xdr:colOff>
      <xdr:row>536</xdr:row>
      <xdr:rowOff>0</xdr:rowOff>
    </xdr:to>
    <xdr:sp macro="" textlink="">
      <xdr:nvSpPr>
        <xdr:cNvPr id="567" name="Text Box 567"/>
        <xdr:cNvSpPr txBox="1">
          <a:spLocks noChangeArrowheads="1"/>
        </xdr:cNvSpPr>
      </xdr:nvSpPr>
      <xdr:spPr bwMode="auto">
        <a:xfrm>
          <a:off x="1952625" y="1071562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535</xdr:row>
      <xdr:rowOff>0</xdr:rowOff>
    </xdr:from>
    <xdr:to>
      <xdr:col>2</xdr:col>
      <xdr:colOff>76200</xdr:colOff>
      <xdr:row>536</xdr:row>
      <xdr:rowOff>0</xdr:rowOff>
    </xdr:to>
    <xdr:sp macro="" textlink="">
      <xdr:nvSpPr>
        <xdr:cNvPr id="568" name="Text Box 568"/>
        <xdr:cNvSpPr txBox="1">
          <a:spLocks noChangeArrowheads="1"/>
        </xdr:cNvSpPr>
      </xdr:nvSpPr>
      <xdr:spPr bwMode="auto">
        <a:xfrm>
          <a:off x="1952625" y="1071562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535</xdr:row>
      <xdr:rowOff>0</xdr:rowOff>
    </xdr:from>
    <xdr:to>
      <xdr:col>2</xdr:col>
      <xdr:colOff>76200</xdr:colOff>
      <xdr:row>536</xdr:row>
      <xdr:rowOff>0</xdr:rowOff>
    </xdr:to>
    <xdr:sp macro="" textlink="">
      <xdr:nvSpPr>
        <xdr:cNvPr id="569" name="Text Box 569"/>
        <xdr:cNvSpPr txBox="1">
          <a:spLocks noChangeArrowheads="1"/>
        </xdr:cNvSpPr>
      </xdr:nvSpPr>
      <xdr:spPr bwMode="auto">
        <a:xfrm>
          <a:off x="1952625" y="1071562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570" name="Text Box 17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571" name="Text Box 18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572" name="Text Box 19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573" name="Text Box 20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574" name="Text Box 17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575" name="Text Box 18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576" name="Text Box 19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577" name="Text Box 20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578" name="Text Box 578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579" name="Text Box 579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580" name="Text Box 580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581" name="Text Box 581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82" name="Text Box 582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83" name="Text Box 583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84" name="Text Box 584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85" name="Text Box 585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586" name="Text Box 586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587" name="Text Box 587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588" name="Text Box 588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589" name="Text Box 589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90" name="Text Box 590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91" name="Text Box 591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92" name="Text Box 592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93" name="Text Box 593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94" name="Text Box 594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95" name="Text Box 595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96" name="Text Box 596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597" name="Text Box 597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598" name="Text Box 598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599" name="Text Box 599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600" name="Text Box 600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630</xdr:row>
      <xdr:rowOff>0</xdr:rowOff>
    </xdr:from>
    <xdr:to>
      <xdr:col>2</xdr:col>
      <xdr:colOff>76200</xdr:colOff>
      <xdr:row>631</xdr:row>
      <xdr:rowOff>0</xdr:rowOff>
    </xdr:to>
    <xdr:sp macro="" textlink="">
      <xdr:nvSpPr>
        <xdr:cNvPr id="601" name="Text Box 601"/>
        <xdr:cNvSpPr txBox="1">
          <a:spLocks noChangeArrowheads="1"/>
        </xdr:cNvSpPr>
      </xdr:nvSpPr>
      <xdr:spPr bwMode="auto">
        <a:xfrm>
          <a:off x="1952625" y="122539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602" name="Text Box 602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603" name="Text Box 603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604" name="Text Box 604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605" name="Text Box 605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538</xdr:row>
      <xdr:rowOff>0</xdr:rowOff>
    </xdr:from>
    <xdr:to>
      <xdr:col>2</xdr:col>
      <xdr:colOff>85725</xdr:colOff>
      <xdr:row>539</xdr:row>
      <xdr:rowOff>133350</xdr:rowOff>
    </xdr:to>
    <xdr:sp macro="" textlink="">
      <xdr:nvSpPr>
        <xdr:cNvPr id="606" name="Text Box 17"/>
        <xdr:cNvSpPr txBox="1">
          <a:spLocks noChangeArrowheads="1"/>
        </xdr:cNvSpPr>
      </xdr:nvSpPr>
      <xdr:spPr bwMode="auto">
        <a:xfrm>
          <a:off x="1952625" y="10764202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538</xdr:row>
      <xdr:rowOff>0</xdr:rowOff>
    </xdr:from>
    <xdr:to>
      <xdr:col>2</xdr:col>
      <xdr:colOff>85725</xdr:colOff>
      <xdr:row>539</xdr:row>
      <xdr:rowOff>133350</xdr:rowOff>
    </xdr:to>
    <xdr:sp macro="" textlink="">
      <xdr:nvSpPr>
        <xdr:cNvPr id="607" name="Text Box 18"/>
        <xdr:cNvSpPr txBox="1">
          <a:spLocks noChangeArrowheads="1"/>
        </xdr:cNvSpPr>
      </xdr:nvSpPr>
      <xdr:spPr bwMode="auto">
        <a:xfrm>
          <a:off x="1952625" y="10764202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538</xdr:row>
      <xdr:rowOff>0</xdr:rowOff>
    </xdr:from>
    <xdr:to>
      <xdr:col>2</xdr:col>
      <xdr:colOff>85725</xdr:colOff>
      <xdr:row>539</xdr:row>
      <xdr:rowOff>133350</xdr:rowOff>
    </xdr:to>
    <xdr:sp macro="" textlink="">
      <xdr:nvSpPr>
        <xdr:cNvPr id="608" name="Text Box 19"/>
        <xdr:cNvSpPr txBox="1">
          <a:spLocks noChangeArrowheads="1"/>
        </xdr:cNvSpPr>
      </xdr:nvSpPr>
      <xdr:spPr bwMode="auto">
        <a:xfrm>
          <a:off x="1952625" y="10764202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538</xdr:row>
      <xdr:rowOff>0</xdr:rowOff>
    </xdr:from>
    <xdr:to>
      <xdr:col>2</xdr:col>
      <xdr:colOff>85725</xdr:colOff>
      <xdr:row>539</xdr:row>
      <xdr:rowOff>133350</xdr:rowOff>
    </xdr:to>
    <xdr:sp macro="" textlink="">
      <xdr:nvSpPr>
        <xdr:cNvPr id="609" name="Text Box 20"/>
        <xdr:cNvSpPr txBox="1">
          <a:spLocks noChangeArrowheads="1"/>
        </xdr:cNvSpPr>
      </xdr:nvSpPr>
      <xdr:spPr bwMode="auto">
        <a:xfrm>
          <a:off x="1952625" y="10764202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610" name="Text Box 17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611" name="Text Box 18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612" name="Text Box 19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535</xdr:row>
      <xdr:rowOff>0</xdr:rowOff>
    </xdr:from>
    <xdr:to>
      <xdr:col>2</xdr:col>
      <xdr:colOff>85725</xdr:colOff>
      <xdr:row>536</xdr:row>
      <xdr:rowOff>19050</xdr:rowOff>
    </xdr:to>
    <xdr:sp macro="" textlink="">
      <xdr:nvSpPr>
        <xdr:cNvPr id="613" name="Text Box 20"/>
        <xdr:cNvSpPr txBox="1">
          <a:spLocks noChangeArrowheads="1"/>
        </xdr:cNvSpPr>
      </xdr:nvSpPr>
      <xdr:spPr bwMode="auto">
        <a:xfrm>
          <a:off x="1952625" y="1071562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14" name="Text Box 13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15" name="Text Box 14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16" name="Text Box 15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17" name="Text Box 16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18" name="Text Box 17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19" name="Text Box 18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20" name="Text Box 19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21" name="Text Box 20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22" name="Text Box 17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23" name="Text Box 18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24" name="Text Box 19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25" name="Text Box 20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2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2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2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2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3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3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3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3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3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3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3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38" name="Text Box 17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39" name="Text Box 18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40" name="Text Box 19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4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4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4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4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4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4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4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4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5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5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5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5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54" name="Text Box 17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55" name="Text Box 18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56" name="Text Box 19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57" name="Text Box 20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58" name="Text Box 17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59" name="Text Box 18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60" name="Text Box 19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661" name="Text Box 20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6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6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6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6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6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6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6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6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7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7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7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7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7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7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7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7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8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8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8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8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8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8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8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8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9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9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9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9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9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9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9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9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9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69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0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0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0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0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0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0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0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0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1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1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1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1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1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1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1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1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2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2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2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2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2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2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2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2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2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2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3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3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3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3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3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3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3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3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3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3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4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4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4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4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4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4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4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4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4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4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50" name="Text Box 17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51" name="Text Box 18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52" name="Text Box 19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53" name="Text Box 20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54" name="Text Box 17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55" name="Text Box 18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56" name="Text Box 19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57" name="Text Box 20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5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5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6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6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6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6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6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6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66" name="Text Box 17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67" name="Text Box 18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68" name="Text Box 19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69" name="Text Box 20"/>
        <xdr:cNvSpPr txBox="1">
          <a:spLocks noChangeArrowheads="1"/>
        </xdr:cNvSpPr>
      </xdr:nvSpPr>
      <xdr:spPr bwMode="auto">
        <a:xfrm>
          <a:off x="1952625" y="142132050"/>
          <a:ext cx="85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7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7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7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7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7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7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7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78" name="Text Box 17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80" name="Text Box 19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81" name="Text Box 20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8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8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8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8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8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8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90" name="Text Box 17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91" name="Text Box 18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92" name="Text Box 19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0</xdr:rowOff>
    </xdr:to>
    <xdr:sp macro="" textlink="">
      <xdr:nvSpPr>
        <xdr:cNvPr id="793" name="Text Box 20"/>
        <xdr:cNvSpPr txBox="1">
          <a:spLocks noChangeArrowheads="1"/>
        </xdr:cNvSpPr>
      </xdr:nvSpPr>
      <xdr:spPr bwMode="auto">
        <a:xfrm>
          <a:off x="1952625" y="142132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9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9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9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79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798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799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800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801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802" name="Text Box 17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803" name="Text Box 18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804" name="Text Box 19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805" name="Text Box 20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806" name="Text Box 17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807" name="Text Box 18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808" name="Text Box 19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809" name="Text Box 20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1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1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1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1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1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1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1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1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2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2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2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2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2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2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2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2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2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2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3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3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3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3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3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3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3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3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3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3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4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4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4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4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4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4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4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4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4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5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5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5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5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5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5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5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5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6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6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6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6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6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6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6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6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6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7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7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7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7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7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7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7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7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7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7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8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8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8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8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8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8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8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8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8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9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9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9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9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9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9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9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9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9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89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0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0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0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0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0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0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0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0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0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0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1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1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1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1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1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1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1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1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2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2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2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2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2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2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2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2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2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2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3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3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3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3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3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3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3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3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3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3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4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4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4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4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4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4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4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4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4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94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50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51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52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53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54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55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56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58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59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60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61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62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63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64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65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66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67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68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69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70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71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72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73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74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75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76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77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78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79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80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81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82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84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85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86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87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88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89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90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92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93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94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95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96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97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98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999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00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02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03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04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05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06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07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08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09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10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11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12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13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14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15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16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17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18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19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20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21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22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23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24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25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26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28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29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30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31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32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33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34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35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36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37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38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39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40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41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42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43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44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45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46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47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48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49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50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51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52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53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54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56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57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58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59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60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61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62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64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65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66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67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68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69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70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71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72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74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75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76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77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78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79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80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81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82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83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84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85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90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91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92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93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94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95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96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97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98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00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01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02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03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04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05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06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07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08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09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10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11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12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14" name="Text Box 17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15" name="Text Box 18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16" name="Text Box 19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66675</xdr:rowOff>
    </xdr:to>
    <xdr:sp macro="" textlink="">
      <xdr:nvSpPr>
        <xdr:cNvPr id="1117" name="Text Box 20"/>
        <xdr:cNvSpPr txBox="1">
          <a:spLocks noChangeArrowheads="1"/>
        </xdr:cNvSpPr>
      </xdr:nvSpPr>
      <xdr:spPr bwMode="auto">
        <a:xfrm>
          <a:off x="1952625" y="1421320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18" name="Text Box 17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19" name="Text Box 18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20" name="Text Box 19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21" name="Text Box 20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22" name="Text Box 17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23" name="Text Box 18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24" name="Text Box 19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25" name="Text Box 20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85725</xdr:rowOff>
    </xdr:to>
    <xdr:sp macro="" textlink="">
      <xdr:nvSpPr>
        <xdr:cNvPr id="1126" name="Text Box 17"/>
        <xdr:cNvSpPr txBox="1">
          <a:spLocks noChangeArrowheads="1"/>
        </xdr:cNvSpPr>
      </xdr:nvSpPr>
      <xdr:spPr bwMode="auto">
        <a:xfrm>
          <a:off x="1952625" y="1421320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85725</xdr:rowOff>
    </xdr:to>
    <xdr:sp macro="" textlink="">
      <xdr:nvSpPr>
        <xdr:cNvPr id="1127" name="Text Box 18"/>
        <xdr:cNvSpPr txBox="1">
          <a:spLocks noChangeArrowheads="1"/>
        </xdr:cNvSpPr>
      </xdr:nvSpPr>
      <xdr:spPr bwMode="auto">
        <a:xfrm>
          <a:off x="1952625" y="1421320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85725</xdr:rowOff>
    </xdr:to>
    <xdr:sp macro="" textlink="">
      <xdr:nvSpPr>
        <xdr:cNvPr id="1128" name="Text Box 19"/>
        <xdr:cNvSpPr txBox="1">
          <a:spLocks noChangeArrowheads="1"/>
        </xdr:cNvSpPr>
      </xdr:nvSpPr>
      <xdr:spPr bwMode="auto">
        <a:xfrm>
          <a:off x="1952625" y="1421320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85725</xdr:rowOff>
    </xdr:to>
    <xdr:sp macro="" textlink="">
      <xdr:nvSpPr>
        <xdr:cNvPr id="1129" name="Text Box 20"/>
        <xdr:cNvSpPr txBox="1">
          <a:spLocks noChangeArrowheads="1"/>
        </xdr:cNvSpPr>
      </xdr:nvSpPr>
      <xdr:spPr bwMode="auto">
        <a:xfrm>
          <a:off x="1952625" y="1421320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30" name="Text Box 17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31" name="Text Box 18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32" name="Text Box 19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33" name="Text Box 20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85725</xdr:rowOff>
    </xdr:to>
    <xdr:sp macro="" textlink="">
      <xdr:nvSpPr>
        <xdr:cNvPr id="1134" name="Text Box 17"/>
        <xdr:cNvSpPr txBox="1">
          <a:spLocks noChangeArrowheads="1"/>
        </xdr:cNvSpPr>
      </xdr:nvSpPr>
      <xdr:spPr bwMode="auto">
        <a:xfrm>
          <a:off x="1952625" y="1421320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85725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952625" y="1421320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85725</xdr:rowOff>
    </xdr:to>
    <xdr:sp macro="" textlink="">
      <xdr:nvSpPr>
        <xdr:cNvPr id="1136" name="Text Box 19"/>
        <xdr:cNvSpPr txBox="1">
          <a:spLocks noChangeArrowheads="1"/>
        </xdr:cNvSpPr>
      </xdr:nvSpPr>
      <xdr:spPr bwMode="auto">
        <a:xfrm>
          <a:off x="1952625" y="1421320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85725</xdr:rowOff>
    </xdr:to>
    <xdr:sp macro="" textlink="">
      <xdr:nvSpPr>
        <xdr:cNvPr id="1137" name="Text Box 20"/>
        <xdr:cNvSpPr txBox="1">
          <a:spLocks noChangeArrowheads="1"/>
        </xdr:cNvSpPr>
      </xdr:nvSpPr>
      <xdr:spPr bwMode="auto">
        <a:xfrm>
          <a:off x="1952625" y="1421320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38" name="Text Box 17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40" name="Text Box 19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41" name="Text Box 20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4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4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4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4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46" name="Text Box 1147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47" name="Text Box 1148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48" name="Text Box 1149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49" name="Text Box 1150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50" name="Text Box 1151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51" name="Text Box 1152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52" name="Text Box 1153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53" name="Text Box 1154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54" name="Text Box 1155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55" name="Text Box 1156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56" name="Text Box 1157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57" name="Text Box 1158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5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5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6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6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62" name="Text Box 1163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63" name="Text Box 1164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64" name="Text Box 1165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751</xdr:row>
      <xdr:rowOff>0</xdr:rowOff>
    </xdr:from>
    <xdr:to>
      <xdr:col>2</xdr:col>
      <xdr:colOff>76200</xdr:colOff>
      <xdr:row>752</xdr:row>
      <xdr:rowOff>0</xdr:rowOff>
    </xdr:to>
    <xdr:sp macro="" textlink="">
      <xdr:nvSpPr>
        <xdr:cNvPr id="1165" name="Text Box 1166"/>
        <xdr:cNvSpPr txBox="1">
          <a:spLocks noChangeArrowheads="1"/>
        </xdr:cNvSpPr>
      </xdr:nvSpPr>
      <xdr:spPr bwMode="auto">
        <a:xfrm>
          <a:off x="1952625" y="142132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66" name="Text Box 17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67" name="Text Box 18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68" name="Text Box 19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169" name="Text Box 20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7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7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7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17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174" name="Text Box 1175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175" name="Text Box 1176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176" name="Text Box 1177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177" name="Text Box 1178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729</xdr:row>
      <xdr:rowOff>0</xdr:rowOff>
    </xdr:from>
    <xdr:to>
      <xdr:col>2</xdr:col>
      <xdr:colOff>76200</xdr:colOff>
      <xdr:row>730</xdr:row>
      <xdr:rowOff>0</xdr:rowOff>
    </xdr:to>
    <xdr:sp macro="" textlink="">
      <xdr:nvSpPr>
        <xdr:cNvPr id="1178" name="Text Box 1179"/>
        <xdr:cNvSpPr txBox="1">
          <a:spLocks noChangeArrowheads="1"/>
        </xdr:cNvSpPr>
      </xdr:nvSpPr>
      <xdr:spPr bwMode="auto">
        <a:xfrm>
          <a:off x="1952625" y="1385697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729</xdr:row>
      <xdr:rowOff>0</xdr:rowOff>
    </xdr:from>
    <xdr:to>
      <xdr:col>2</xdr:col>
      <xdr:colOff>76200</xdr:colOff>
      <xdr:row>730</xdr:row>
      <xdr:rowOff>0</xdr:rowOff>
    </xdr:to>
    <xdr:sp macro="" textlink="">
      <xdr:nvSpPr>
        <xdr:cNvPr id="1179" name="Text Box 1180"/>
        <xdr:cNvSpPr txBox="1">
          <a:spLocks noChangeArrowheads="1"/>
        </xdr:cNvSpPr>
      </xdr:nvSpPr>
      <xdr:spPr bwMode="auto">
        <a:xfrm>
          <a:off x="1952625" y="1385697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729</xdr:row>
      <xdr:rowOff>0</xdr:rowOff>
    </xdr:from>
    <xdr:to>
      <xdr:col>2</xdr:col>
      <xdr:colOff>76200</xdr:colOff>
      <xdr:row>730</xdr:row>
      <xdr:rowOff>0</xdr:rowOff>
    </xdr:to>
    <xdr:sp macro="" textlink="">
      <xdr:nvSpPr>
        <xdr:cNvPr id="1180" name="Text Box 1181"/>
        <xdr:cNvSpPr txBox="1">
          <a:spLocks noChangeArrowheads="1"/>
        </xdr:cNvSpPr>
      </xdr:nvSpPr>
      <xdr:spPr bwMode="auto">
        <a:xfrm>
          <a:off x="1952625" y="1385697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729</xdr:row>
      <xdr:rowOff>0</xdr:rowOff>
    </xdr:from>
    <xdr:to>
      <xdr:col>2</xdr:col>
      <xdr:colOff>76200</xdr:colOff>
      <xdr:row>730</xdr:row>
      <xdr:rowOff>0</xdr:rowOff>
    </xdr:to>
    <xdr:sp macro="" textlink="">
      <xdr:nvSpPr>
        <xdr:cNvPr id="1181" name="Text Box 1182"/>
        <xdr:cNvSpPr txBox="1">
          <a:spLocks noChangeArrowheads="1"/>
        </xdr:cNvSpPr>
      </xdr:nvSpPr>
      <xdr:spPr bwMode="auto">
        <a:xfrm>
          <a:off x="1952625" y="1385697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57150</xdr:rowOff>
    </xdr:to>
    <xdr:sp macro="" textlink="">
      <xdr:nvSpPr>
        <xdr:cNvPr id="1182" name="Text Box 17"/>
        <xdr:cNvSpPr txBox="1">
          <a:spLocks noChangeArrowheads="1"/>
        </xdr:cNvSpPr>
      </xdr:nvSpPr>
      <xdr:spPr bwMode="auto">
        <a:xfrm>
          <a:off x="1952625" y="1385697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57150</xdr:rowOff>
    </xdr:to>
    <xdr:sp macro="" textlink="">
      <xdr:nvSpPr>
        <xdr:cNvPr id="1183" name="Text Box 18"/>
        <xdr:cNvSpPr txBox="1">
          <a:spLocks noChangeArrowheads="1"/>
        </xdr:cNvSpPr>
      </xdr:nvSpPr>
      <xdr:spPr bwMode="auto">
        <a:xfrm>
          <a:off x="1952625" y="1385697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57150</xdr:rowOff>
    </xdr:to>
    <xdr:sp macro="" textlink="">
      <xdr:nvSpPr>
        <xdr:cNvPr id="1184" name="Text Box 19"/>
        <xdr:cNvSpPr txBox="1">
          <a:spLocks noChangeArrowheads="1"/>
        </xdr:cNvSpPr>
      </xdr:nvSpPr>
      <xdr:spPr bwMode="auto">
        <a:xfrm>
          <a:off x="1952625" y="1385697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57150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952625" y="1385697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28575</xdr:rowOff>
    </xdr:to>
    <xdr:sp macro="" textlink="">
      <xdr:nvSpPr>
        <xdr:cNvPr id="1186" name="Text Box 17"/>
        <xdr:cNvSpPr txBox="1">
          <a:spLocks noChangeArrowheads="1"/>
        </xdr:cNvSpPr>
      </xdr:nvSpPr>
      <xdr:spPr bwMode="auto">
        <a:xfrm>
          <a:off x="1952625" y="1385697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28575</xdr:rowOff>
    </xdr:to>
    <xdr:sp macro="" textlink="">
      <xdr:nvSpPr>
        <xdr:cNvPr id="1187" name="Text Box 18"/>
        <xdr:cNvSpPr txBox="1">
          <a:spLocks noChangeArrowheads="1"/>
        </xdr:cNvSpPr>
      </xdr:nvSpPr>
      <xdr:spPr bwMode="auto">
        <a:xfrm>
          <a:off x="1952625" y="1385697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28575</xdr:rowOff>
    </xdr:to>
    <xdr:sp macro="" textlink="">
      <xdr:nvSpPr>
        <xdr:cNvPr id="1188" name="Text Box 19"/>
        <xdr:cNvSpPr txBox="1">
          <a:spLocks noChangeArrowheads="1"/>
        </xdr:cNvSpPr>
      </xdr:nvSpPr>
      <xdr:spPr bwMode="auto">
        <a:xfrm>
          <a:off x="1952625" y="1385697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28575</xdr:rowOff>
    </xdr:to>
    <xdr:sp macro="" textlink="">
      <xdr:nvSpPr>
        <xdr:cNvPr id="1189" name="Text Box 20"/>
        <xdr:cNvSpPr txBox="1">
          <a:spLocks noChangeArrowheads="1"/>
        </xdr:cNvSpPr>
      </xdr:nvSpPr>
      <xdr:spPr bwMode="auto">
        <a:xfrm>
          <a:off x="1952625" y="1385697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190" name="Text Box 1191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191" name="Text Box 1192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192" name="Text Box 1193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193" name="Text Box 1194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194" name="Text Box 1195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195" name="Text Box 1196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196" name="Text Box 1197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197" name="Text Box 1198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198" name="Text Box 1199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199" name="Text Box 1200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200" name="Text Box 1201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201" name="Text Box 1202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02" name="Text Box 1203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03" name="Text Box 1204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04" name="Text Box 1205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05" name="Text Box 1206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06" name="Text Box 1207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07" name="Text Box 1208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08" name="Text Box 1209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09" name="Text Box 1210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210" name="Text Box 1211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211" name="Text Box 1212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212" name="Text Box 1213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213" name="Text Box 1214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14" name="Text Box 1215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15" name="Text Box 1216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16" name="Text Box 1217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217" name="Text Box 1218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732</xdr:row>
      <xdr:rowOff>0</xdr:rowOff>
    </xdr:from>
    <xdr:to>
      <xdr:col>2</xdr:col>
      <xdr:colOff>85725</xdr:colOff>
      <xdr:row>733</xdr:row>
      <xdr:rowOff>95250</xdr:rowOff>
    </xdr:to>
    <xdr:sp macro="" textlink="">
      <xdr:nvSpPr>
        <xdr:cNvPr id="1218" name="Text Box 17"/>
        <xdr:cNvSpPr txBox="1">
          <a:spLocks noChangeArrowheads="1"/>
        </xdr:cNvSpPr>
      </xdr:nvSpPr>
      <xdr:spPr bwMode="auto">
        <a:xfrm>
          <a:off x="1952625" y="13905547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732</xdr:row>
      <xdr:rowOff>0</xdr:rowOff>
    </xdr:from>
    <xdr:to>
      <xdr:col>2</xdr:col>
      <xdr:colOff>85725</xdr:colOff>
      <xdr:row>733</xdr:row>
      <xdr:rowOff>95250</xdr:rowOff>
    </xdr:to>
    <xdr:sp macro="" textlink="">
      <xdr:nvSpPr>
        <xdr:cNvPr id="1219" name="Text Box 18"/>
        <xdr:cNvSpPr txBox="1">
          <a:spLocks noChangeArrowheads="1"/>
        </xdr:cNvSpPr>
      </xdr:nvSpPr>
      <xdr:spPr bwMode="auto">
        <a:xfrm>
          <a:off x="1952625" y="13905547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732</xdr:row>
      <xdr:rowOff>0</xdr:rowOff>
    </xdr:from>
    <xdr:to>
      <xdr:col>2</xdr:col>
      <xdr:colOff>85725</xdr:colOff>
      <xdr:row>733</xdr:row>
      <xdr:rowOff>95250</xdr:rowOff>
    </xdr:to>
    <xdr:sp macro="" textlink="">
      <xdr:nvSpPr>
        <xdr:cNvPr id="1220" name="Text Box 19"/>
        <xdr:cNvSpPr txBox="1">
          <a:spLocks noChangeArrowheads="1"/>
        </xdr:cNvSpPr>
      </xdr:nvSpPr>
      <xdr:spPr bwMode="auto">
        <a:xfrm>
          <a:off x="1952625" y="13905547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732</xdr:row>
      <xdr:rowOff>0</xdr:rowOff>
    </xdr:from>
    <xdr:to>
      <xdr:col>2</xdr:col>
      <xdr:colOff>85725</xdr:colOff>
      <xdr:row>733</xdr:row>
      <xdr:rowOff>95250</xdr:rowOff>
    </xdr:to>
    <xdr:sp macro="" textlink="">
      <xdr:nvSpPr>
        <xdr:cNvPr id="1221" name="Text Box 20"/>
        <xdr:cNvSpPr txBox="1">
          <a:spLocks noChangeArrowheads="1"/>
        </xdr:cNvSpPr>
      </xdr:nvSpPr>
      <xdr:spPr bwMode="auto">
        <a:xfrm>
          <a:off x="1952625" y="13905547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104775</xdr:rowOff>
    </xdr:to>
    <xdr:sp macro="" textlink="">
      <xdr:nvSpPr>
        <xdr:cNvPr id="1222" name="Text Box 17"/>
        <xdr:cNvSpPr txBox="1">
          <a:spLocks noChangeArrowheads="1"/>
        </xdr:cNvSpPr>
      </xdr:nvSpPr>
      <xdr:spPr bwMode="auto">
        <a:xfrm>
          <a:off x="1952625" y="1385697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104775</xdr:rowOff>
    </xdr:to>
    <xdr:sp macro="" textlink="">
      <xdr:nvSpPr>
        <xdr:cNvPr id="1223" name="Text Box 18"/>
        <xdr:cNvSpPr txBox="1">
          <a:spLocks noChangeArrowheads="1"/>
        </xdr:cNvSpPr>
      </xdr:nvSpPr>
      <xdr:spPr bwMode="auto">
        <a:xfrm>
          <a:off x="1952625" y="1385697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104775</xdr:rowOff>
    </xdr:to>
    <xdr:sp macro="" textlink="">
      <xdr:nvSpPr>
        <xdr:cNvPr id="1224" name="Text Box 19"/>
        <xdr:cNvSpPr txBox="1">
          <a:spLocks noChangeArrowheads="1"/>
        </xdr:cNvSpPr>
      </xdr:nvSpPr>
      <xdr:spPr bwMode="auto">
        <a:xfrm>
          <a:off x="1952625" y="1385697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104775</xdr:rowOff>
    </xdr:to>
    <xdr:sp macro="" textlink="">
      <xdr:nvSpPr>
        <xdr:cNvPr id="1225" name="Text Box 20"/>
        <xdr:cNvSpPr txBox="1">
          <a:spLocks noChangeArrowheads="1"/>
        </xdr:cNvSpPr>
      </xdr:nvSpPr>
      <xdr:spPr bwMode="auto">
        <a:xfrm>
          <a:off x="1952625" y="1385697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26" name="Text Box 13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28" name="Text Box 15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29" name="Text Box 16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30" name="Text Box 17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31" name="Text Box 18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32" name="Text Box 19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33" name="Text Box 20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34" name="Text Box 17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35" name="Text Box 18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36" name="Text Box 19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37" name="Text Box 20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3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3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4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4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4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4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4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4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4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4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4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50" name="Text Box 17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51" name="Text Box 18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52" name="Text Box 19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5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5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5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5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5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5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6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6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6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6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6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6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66" name="Text Box 17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67" name="Text Box 18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68" name="Text Box 19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69" name="Text Box 20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70" name="Text Box 17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71" name="Text Box 18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72" name="Text Box 19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273" name="Text Box 20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7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7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7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7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7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8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8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8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8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8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8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8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8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8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9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9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9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9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9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9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9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9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9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29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0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0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0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0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0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0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0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0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0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0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1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1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1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1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1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1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1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1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1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2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2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2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2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2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2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2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2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2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2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3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3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3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3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3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3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3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3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3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3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4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4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4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4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4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4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4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4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4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4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5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5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5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5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5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5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5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5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5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6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62" name="Text Box 17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63" name="Text Box 18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64" name="Text Box 19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65" name="Text Box 20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66" name="Text Box 17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67" name="Text Box 18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68" name="Text Box 19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69" name="Text Box 20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7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7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7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7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7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7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7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7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78" name="Text Box 17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79" name="Text Box 18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80" name="Text Box 19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81" name="Text Box 20"/>
        <xdr:cNvSpPr txBox="1">
          <a:spLocks noChangeArrowheads="1"/>
        </xdr:cNvSpPr>
      </xdr:nvSpPr>
      <xdr:spPr bwMode="auto">
        <a:xfrm>
          <a:off x="1952625" y="1669065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8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8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8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8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8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8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90" name="Text Box 17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91" name="Text Box 18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92" name="Text Box 19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393" name="Text Box 20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9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9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9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9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9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39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0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0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402" name="Text Box 17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403" name="Text Box 18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404" name="Text Box 19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904</xdr:row>
      <xdr:rowOff>0</xdr:rowOff>
    </xdr:from>
    <xdr:to>
      <xdr:col>2</xdr:col>
      <xdr:colOff>85725</xdr:colOff>
      <xdr:row>905</xdr:row>
      <xdr:rowOff>0</xdr:rowOff>
    </xdr:to>
    <xdr:sp macro="" textlink="">
      <xdr:nvSpPr>
        <xdr:cNvPr id="1405" name="Text Box 20"/>
        <xdr:cNvSpPr txBox="1">
          <a:spLocks noChangeArrowheads="1"/>
        </xdr:cNvSpPr>
      </xdr:nvSpPr>
      <xdr:spPr bwMode="auto">
        <a:xfrm>
          <a:off x="1952625" y="1669065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0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0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0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0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1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1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1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1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14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15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16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17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18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19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20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421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2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2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2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2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2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2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2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3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3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3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3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3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3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3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3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3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4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4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4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4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4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4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4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4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4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4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5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5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5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5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5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5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5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5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5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6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6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6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6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6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6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6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6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6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7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7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7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7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7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7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7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7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7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7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8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8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8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8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8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8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8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8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8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8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9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9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9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9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9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9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9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9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49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0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0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0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0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0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0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0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0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0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1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1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1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1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1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1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1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1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1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1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2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2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2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2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2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2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2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2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2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2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3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3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3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3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3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3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3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3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3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4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4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4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4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4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46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47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48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49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5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5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5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5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5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5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5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58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59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60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561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62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63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64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65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66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68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69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7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7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7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7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74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75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76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77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78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80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81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82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83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84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85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86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87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88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89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9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9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9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9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94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95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96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97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98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599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00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01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02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04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05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06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07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08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09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1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1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1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1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14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15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16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17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18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19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20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21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22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23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24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26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27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28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29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3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3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3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3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34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35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36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37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38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40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41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42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43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44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45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46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47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48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5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5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5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54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55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56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57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58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59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60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61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62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63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64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65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66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67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68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69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7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7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7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7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74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76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77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78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79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80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81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82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83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84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85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86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87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88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89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9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9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9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9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94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95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96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97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98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699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00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01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02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03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04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05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06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07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08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09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1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1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1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14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15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16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17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18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19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20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22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24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25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26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27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28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29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3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3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3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3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34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35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36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37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38" name="Text Box 17"/>
        <xdr:cNvSpPr txBox="1">
          <a:spLocks noChangeArrowheads="1"/>
        </xdr:cNvSpPr>
      </xdr:nvSpPr>
      <xdr:spPr bwMode="auto">
        <a:xfrm>
          <a:off x="1952625" y="1662588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39" name="Text Box 18"/>
        <xdr:cNvSpPr txBox="1">
          <a:spLocks noChangeArrowheads="1"/>
        </xdr:cNvSpPr>
      </xdr:nvSpPr>
      <xdr:spPr bwMode="auto">
        <a:xfrm>
          <a:off x="1952625" y="1662588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40" name="Text Box 19"/>
        <xdr:cNvSpPr txBox="1">
          <a:spLocks noChangeArrowheads="1"/>
        </xdr:cNvSpPr>
      </xdr:nvSpPr>
      <xdr:spPr bwMode="auto">
        <a:xfrm>
          <a:off x="1952625" y="1662588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41" name="Text Box 20"/>
        <xdr:cNvSpPr txBox="1">
          <a:spLocks noChangeArrowheads="1"/>
        </xdr:cNvSpPr>
      </xdr:nvSpPr>
      <xdr:spPr bwMode="auto">
        <a:xfrm>
          <a:off x="1952625" y="1662588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42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43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44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45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46" name="Text Box 17"/>
        <xdr:cNvSpPr txBox="1">
          <a:spLocks noChangeArrowheads="1"/>
        </xdr:cNvSpPr>
      </xdr:nvSpPr>
      <xdr:spPr bwMode="auto">
        <a:xfrm>
          <a:off x="1952625" y="1662588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952625" y="1662588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48" name="Text Box 19"/>
        <xdr:cNvSpPr txBox="1">
          <a:spLocks noChangeArrowheads="1"/>
        </xdr:cNvSpPr>
      </xdr:nvSpPr>
      <xdr:spPr bwMode="auto">
        <a:xfrm>
          <a:off x="1952625" y="1662588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49" name="Text Box 20"/>
        <xdr:cNvSpPr txBox="1">
          <a:spLocks noChangeArrowheads="1"/>
        </xdr:cNvSpPr>
      </xdr:nvSpPr>
      <xdr:spPr bwMode="auto">
        <a:xfrm>
          <a:off x="1952625" y="1662588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50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51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52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53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54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55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56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57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58" name="Text Box 1760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59" name="Text Box 1761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60" name="Text Box 1762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61" name="Text Box 1763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62" name="Text Box 1764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63" name="Text Box 1765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64" name="Text Box 1766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65" name="Text Box 1767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66" name="Text Box 1768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67" name="Text Box 1769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68" name="Text Box 1770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69" name="Text Box 1771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70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71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72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73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74" name="Text Box 1776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75" name="Text Box 1777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76" name="Text Box 1778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900</xdr:row>
      <xdr:rowOff>0</xdr:rowOff>
    </xdr:from>
    <xdr:to>
      <xdr:col>2</xdr:col>
      <xdr:colOff>76200</xdr:colOff>
      <xdr:row>901</xdr:row>
      <xdr:rowOff>0</xdr:rowOff>
    </xdr:to>
    <xdr:sp macro="" textlink="">
      <xdr:nvSpPr>
        <xdr:cNvPr id="1777" name="Text Box 1779"/>
        <xdr:cNvSpPr txBox="1">
          <a:spLocks noChangeArrowheads="1"/>
        </xdr:cNvSpPr>
      </xdr:nvSpPr>
      <xdr:spPr bwMode="auto">
        <a:xfrm>
          <a:off x="1952625" y="166258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78" name="Text Box 17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79" name="Text Box 18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80" name="Text Box 19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900</xdr:row>
      <xdr:rowOff>0</xdr:rowOff>
    </xdr:from>
    <xdr:to>
      <xdr:col>2</xdr:col>
      <xdr:colOff>85725</xdr:colOff>
      <xdr:row>901</xdr:row>
      <xdr:rowOff>0</xdr:rowOff>
    </xdr:to>
    <xdr:sp macro="" textlink="">
      <xdr:nvSpPr>
        <xdr:cNvPr id="1781" name="Text Box 20"/>
        <xdr:cNvSpPr txBox="1">
          <a:spLocks noChangeArrowheads="1"/>
        </xdr:cNvSpPr>
      </xdr:nvSpPr>
      <xdr:spPr bwMode="auto">
        <a:xfrm>
          <a:off x="1952625" y="16625887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82" name="Text Box 17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84" name="Text Box 19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0</xdr:rowOff>
    </xdr:to>
    <xdr:sp macro="" textlink="">
      <xdr:nvSpPr>
        <xdr:cNvPr id="1785" name="Text Box 20"/>
        <xdr:cNvSpPr txBox="1">
          <a:spLocks noChangeArrowheads="1"/>
        </xdr:cNvSpPr>
      </xdr:nvSpPr>
      <xdr:spPr bwMode="auto">
        <a:xfrm>
          <a:off x="1952625" y="13856970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786" name="Text Box 1788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787" name="Text Box 1789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788" name="Text Box 1790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789" name="Text Box 1791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729</xdr:row>
      <xdr:rowOff>0</xdr:rowOff>
    </xdr:from>
    <xdr:to>
      <xdr:col>2</xdr:col>
      <xdr:colOff>76200</xdr:colOff>
      <xdr:row>730</xdr:row>
      <xdr:rowOff>0</xdr:rowOff>
    </xdr:to>
    <xdr:sp macro="" textlink="">
      <xdr:nvSpPr>
        <xdr:cNvPr id="1790" name="Text Box 1792"/>
        <xdr:cNvSpPr txBox="1">
          <a:spLocks noChangeArrowheads="1"/>
        </xdr:cNvSpPr>
      </xdr:nvSpPr>
      <xdr:spPr bwMode="auto">
        <a:xfrm>
          <a:off x="1952625" y="1385697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729</xdr:row>
      <xdr:rowOff>0</xdr:rowOff>
    </xdr:from>
    <xdr:to>
      <xdr:col>2</xdr:col>
      <xdr:colOff>76200</xdr:colOff>
      <xdr:row>730</xdr:row>
      <xdr:rowOff>0</xdr:rowOff>
    </xdr:to>
    <xdr:sp macro="" textlink="">
      <xdr:nvSpPr>
        <xdr:cNvPr id="1791" name="Text Box 1793"/>
        <xdr:cNvSpPr txBox="1">
          <a:spLocks noChangeArrowheads="1"/>
        </xdr:cNvSpPr>
      </xdr:nvSpPr>
      <xdr:spPr bwMode="auto">
        <a:xfrm>
          <a:off x="1952625" y="1385697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729</xdr:row>
      <xdr:rowOff>0</xdr:rowOff>
    </xdr:from>
    <xdr:to>
      <xdr:col>2</xdr:col>
      <xdr:colOff>76200</xdr:colOff>
      <xdr:row>730</xdr:row>
      <xdr:rowOff>0</xdr:rowOff>
    </xdr:to>
    <xdr:sp macro="" textlink="">
      <xdr:nvSpPr>
        <xdr:cNvPr id="1792" name="Text Box 1794"/>
        <xdr:cNvSpPr txBox="1">
          <a:spLocks noChangeArrowheads="1"/>
        </xdr:cNvSpPr>
      </xdr:nvSpPr>
      <xdr:spPr bwMode="auto">
        <a:xfrm>
          <a:off x="1952625" y="1385697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729</xdr:row>
      <xdr:rowOff>0</xdr:rowOff>
    </xdr:from>
    <xdr:to>
      <xdr:col>2</xdr:col>
      <xdr:colOff>76200</xdr:colOff>
      <xdr:row>730</xdr:row>
      <xdr:rowOff>0</xdr:rowOff>
    </xdr:to>
    <xdr:sp macro="" textlink="">
      <xdr:nvSpPr>
        <xdr:cNvPr id="1793" name="Text Box 1795"/>
        <xdr:cNvSpPr txBox="1">
          <a:spLocks noChangeArrowheads="1"/>
        </xdr:cNvSpPr>
      </xdr:nvSpPr>
      <xdr:spPr bwMode="auto">
        <a:xfrm>
          <a:off x="1952625" y="1385697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57150</xdr:rowOff>
    </xdr:to>
    <xdr:sp macro="" textlink="">
      <xdr:nvSpPr>
        <xdr:cNvPr id="1794" name="Text Box 17"/>
        <xdr:cNvSpPr txBox="1">
          <a:spLocks noChangeArrowheads="1"/>
        </xdr:cNvSpPr>
      </xdr:nvSpPr>
      <xdr:spPr bwMode="auto">
        <a:xfrm>
          <a:off x="1952625" y="1385697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57150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952625" y="1385697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57150</xdr:rowOff>
    </xdr:to>
    <xdr:sp macro="" textlink="">
      <xdr:nvSpPr>
        <xdr:cNvPr id="1796" name="Text Box 19"/>
        <xdr:cNvSpPr txBox="1">
          <a:spLocks noChangeArrowheads="1"/>
        </xdr:cNvSpPr>
      </xdr:nvSpPr>
      <xdr:spPr bwMode="auto">
        <a:xfrm>
          <a:off x="1952625" y="1385697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57150</xdr:rowOff>
    </xdr:to>
    <xdr:sp macro="" textlink="">
      <xdr:nvSpPr>
        <xdr:cNvPr id="1797" name="Text Box 20"/>
        <xdr:cNvSpPr txBox="1">
          <a:spLocks noChangeArrowheads="1"/>
        </xdr:cNvSpPr>
      </xdr:nvSpPr>
      <xdr:spPr bwMode="auto">
        <a:xfrm>
          <a:off x="1952625" y="1385697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28575</xdr:rowOff>
    </xdr:to>
    <xdr:sp macro="" textlink="">
      <xdr:nvSpPr>
        <xdr:cNvPr id="1798" name="Text Box 17"/>
        <xdr:cNvSpPr txBox="1">
          <a:spLocks noChangeArrowheads="1"/>
        </xdr:cNvSpPr>
      </xdr:nvSpPr>
      <xdr:spPr bwMode="auto">
        <a:xfrm>
          <a:off x="1952625" y="1385697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28575</xdr:rowOff>
    </xdr:to>
    <xdr:sp macro="" textlink="">
      <xdr:nvSpPr>
        <xdr:cNvPr id="1799" name="Text Box 18"/>
        <xdr:cNvSpPr txBox="1">
          <a:spLocks noChangeArrowheads="1"/>
        </xdr:cNvSpPr>
      </xdr:nvSpPr>
      <xdr:spPr bwMode="auto">
        <a:xfrm>
          <a:off x="1952625" y="1385697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28575</xdr:rowOff>
    </xdr:to>
    <xdr:sp macro="" textlink="">
      <xdr:nvSpPr>
        <xdr:cNvPr id="1800" name="Text Box 19"/>
        <xdr:cNvSpPr txBox="1">
          <a:spLocks noChangeArrowheads="1"/>
        </xdr:cNvSpPr>
      </xdr:nvSpPr>
      <xdr:spPr bwMode="auto">
        <a:xfrm>
          <a:off x="1952625" y="1385697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28575</xdr:rowOff>
    </xdr:to>
    <xdr:sp macro="" textlink="">
      <xdr:nvSpPr>
        <xdr:cNvPr id="1801" name="Text Box 20"/>
        <xdr:cNvSpPr txBox="1">
          <a:spLocks noChangeArrowheads="1"/>
        </xdr:cNvSpPr>
      </xdr:nvSpPr>
      <xdr:spPr bwMode="auto">
        <a:xfrm>
          <a:off x="1952625" y="1385697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02" name="Text Box 1804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03" name="Text Box 1805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04" name="Text Box 1806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05" name="Text Box 1807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06" name="Text Box 1808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07" name="Text Box 1809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08" name="Text Box 1810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09" name="Text Box 1811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10" name="Text Box 1812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11" name="Text Box 1813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12" name="Text Box 1814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13" name="Text Box 1815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14" name="Text Box 1816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15" name="Text Box 1817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16" name="Text Box 1818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17" name="Text Box 1819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18" name="Text Box 1820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19" name="Text Box 1821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20" name="Text Box 1822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21" name="Text Box 1823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22" name="Text Box 1824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23" name="Text Box 1825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24" name="Text Box 1826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76200</xdr:colOff>
      <xdr:row>243</xdr:row>
      <xdr:rowOff>0</xdr:rowOff>
    </xdr:to>
    <xdr:sp macro="" textlink="">
      <xdr:nvSpPr>
        <xdr:cNvPr id="1825" name="Text Box 1827"/>
        <xdr:cNvSpPr txBox="1">
          <a:spLocks noChangeArrowheads="1"/>
        </xdr:cNvSpPr>
      </xdr:nvSpPr>
      <xdr:spPr bwMode="auto">
        <a:xfrm>
          <a:off x="1952625" y="597122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26" name="Text Box 1828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27" name="Text Box 1829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28" name="Text Box 1830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76200</xdr:colOff>
      <xdr:row>463</xdr:row>
      <xdr:rowOff>0</xdr:rowOff>
    </xdr:to>
    <xdr:sp macro="" textlink="">
      <xdr:nvSpPr>
        <xdr:cNvPr id="1829" name="Text Box 1831"/>
        <xdr:cNvSpPr txBox="1">
          <a:spLocks noChangeArrowheads="1"/>
        </xdr:cNvSpPr>
      </xdr:nvSpPr>
      <xdr:spPr bwMode="auto">
        <a:xfrm>
          <a:off x="1952625" y="95335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732</xdr:row>
      <xdr:rowOff>0</xdr:rowOff>
    </xdr:from>
    <xdr:to>
      <xdr:col>2</xdr:col>
      <xdr:colOff>85725</xdr:colOff>
      <xdr:row>733</xdr:row>
      <xdr:rowOff>95250</xdr:rowOff>
    </xdr:to>
    <xdr:sp macro="" textlink="">
      <xdr:nvSpPr>
        <xdr:cNvPr id="1830" name="Text Box 17"/>
        <xdr:cNvSpPr txBox="1">
          <a:spLocks noChangeArrowheads="1"/>
        </xdr:cNvSpPr>
      </xdr:nvSpPr>
      <xdr:spPr bwMode="auto">
        <a:xfrm>
          <a:off x="1952625" y="13905547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732</xdr:row>
      <xdr:rowOff>0</xdr:rowOff>
    </xdr:from>
    <xdr:to>
      <xdr:col>2</xdr:col>
      <xdr:colOff>85725</xdr:colOff>
      <xdr:row>733</xdr:row>
      <xdr:rowOff>95250</xdr:rowOff>
    </xdr:to>
    <xdr:sp macro="" textlink="">
      <xdr:nvSpPr>
        <xdr:cNvPr id="1831" name="Text Box 18"/>
        <xdr:cNvSpPr txBox="1">
          <a:spLocks noChangeArrowheads="1"/>
        </xdr:cNvSpPr>
      </xdr:nvSpPr>
      <xdr:spPr bwMode="auto">
        <a:xfrm>
          <a:off x="1952625" y="13905547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732</xdr:row>
      <xdr:rowOff>0</xdr:rowOff>
    </xdr:from>
    <xdr:to>
      <xdr:col>2</xdr:col>
      <xdr:colOff>85725</xdr:colOff>
      <xdr:row>733</xdr:row>
      <xdr:rowOff>95250</xdr:rowOff>
    </xdr:to>
    <xdr:sp macro="" textlink="">
      <xdr:nvSpPr>
        <xdr:cNvPr id="1832" name="Text Box 19"/>
        <xdr:cNvSpPr txBox="1">
          <a:spLocks noChangeArrowheads="1"/>
        </xdr:cNvSpPr>
      </xdr:nvSpPr>
      <xdr:spPr bwMode="auto">
        <a:xfrm>
          <a:off x="1952625" y="13905547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732</xdr:row>
      <xdr:rowOff>0</xdr:rowOff>
    </xdr:from>
    <xdr:to>
      <xdr:col>2</xdr:col>
      <xdr:colOff>85725</xdr:colOff>
      <xdr:row>733</xdr:row>
      <xdr:rowOff>95250</xdr:rowOff>
    </xdr:to>
    <xdr:sp macro="" textlink="">
      <xdr:nvSpPr>
        <xdr:cNvPr id="1833" name="Text Box 20"/>
        <xdr:cNvSpPr txBox="1">
          <a:spLocks noChangeArrowheads="1"/>
        </xdr:cNvSpPr>
      </xdr:nvSpPr>
      <xdr:spPr bwMode="auto">
        <a:xfrm>
          <a:off x="1952625" y="13905547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104775</xdr:rowOff>
    </xdr:to>
    <xdr:sp macro="" textlink="">
      <xdr:nvSpPr>
        <xdr:cNvPr id="1834" name="Text Box 17"/>
        <xdr:cNvSpPr txBox="1">
          <a:spLocks noChangeArrowheads="1"/>
        </xdr:cNvSpPr>
      </xdr:nvSpPr>
      <xdr:spPr bwMode="auto">
        <a:xfrm>
          <a:off x="1952625" y="1385697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104775</xdr:rowOff>
    </xdr:to>
    <xdr:sp macro="" textlink="">
      <xdr:nvSpPr>
        <xdr:cNvPr id="1835" name="Text Box 18"/>
        <xdr:cNvSpPr txBox="1">
          <a:spLocks noChangeArrowheads="1"/>
        </xdr:cNvSpPr>
      </xdr:nvSpPr>
      <xdr:spPr bwMode="auto">
        <a:xfrm>
          <a:off x="1952625" y="1385697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104775</xdr:rowOff>
    </xdr:to>
    <xdr:sp macro="" textlink="">
      <xdr:nvSpPr>
        <xdr:cNvPr id="1836" name="Text Box 19"/>
        <xdr:cNvSpPr txBox="1">
          <a:spLocks noChangeArrowheads="1"/>
        </xdr:cNvSpPr>
      </xdr:nvSpPr>
      <xdr:spPr bwMode="auto">
        <a:xfrm>
          <a:off x="1952625" y="1385697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729</xdr:row>
      <xdr:rowOff>0</xdr:rowOff>
    </xdr:from>
    <xdr:to>
      <xdr:col>2</xdr:col>
      <xdr:colOff>85725</xdr:colOff>
      <xdr:row>730</xdr:row>
      <xdr:rowOff>104775</xdr:rowOff>
    </xdr:to>
    <xdr:sp macro="" textlink="">
      <xdr:nvSpPr>
        <xdr:cNvPr id="1837" name="Text Box 20"/>
        <xdr:cNvSpPr txBox="1">
          <a:spLocks noChangeArrowheads="1"/>
        </xdr:cNvSpPr>
      </xdr:nvSpPr>
      <xdr:spPr bwMode="auto">
        <a:xfrm>
          <a:off x="1952625" y="1385697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736</xdr:row>
      <xdr:rowOff>0</xdr:rowOff>
    </xdr:from>
    <xdr:to>
      <xdr:col>2</xdr:col>
      <xdr:colOff>85725</xdr:colOff>
      <xdr:row>737</xdr:row>
      <xdr:rowOff>76200</xdr:rowOff>
    </xdr:to>
    <xdr:sp macro="" textlink="">
      <xdr:nvSpPr>
        <xdr:cNvPr id="1838" name="Text Box 17"/>
        <xdr:cNvSpPr txBox="1">
          <a:spLocks noChangeArrowheads="1"/>
        </xdr:cNvSpPr>
      </xdr:nvSpPr>
      <xdr:spPr bwMode="auto">
        <a:xfrm>
          <a:off x="1952625" y="13970317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736</xdr:row>
      <xdr:rowOff>0</xdr:rowOff>
    </xdr:from>
    <xdr:to>
      <xdr:col>2</xdr:col>
      <xdr:colOff>85725</xdr:colOff>
      <xdr:row>737</xdr:row>
      <xdr:rowOff>76200</xdr:rowOff>
    </xdr:to>
    <xdr:sp macro="" textlink="">
      <xdr:nvSpPr>
        <xdr:cNvPr id="1839" name="Text Box 18"/>
        <xdr:cNvSpPr txBox="1">
          <a:spLocks noChangeArrowheads="1"/>
        </xdr:cNvSpPr>
      </xdr:nvSpPr>
      <xdr:spPr bwMode="auto">
        <a:xfrm>
          <a:off x="1952625" y="13970317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736</xdr:row>
      <xdr:rowOff>0</xdr:rowOff>
    </xdr:from>
    <xdr:to>
      <xdr:col>2</xdr:col>
      <xdr:colOff>85725</xdr:colOff>
      <xdr:row>737</xdr:row>
      <xdr:rowOff>76200</xdr:rowOff>
    </xdr:to>
    <xdr:sp macro="" textlink="">
      <xdr:nvSpPr>
        <xdr:cNvPr id="1840" name="Text Box 19"/>
        <xdr:cNvSpPr txBox="1">
          <a:spLocks noChangeArrowheads="1"/>
        </xdr:cNvSpPr>
      </xdr:nvSpPr>
      <xdr:spPr bwMode="auto">
        <a:xfrm>
          <a:off x="1952625" y="13970317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736</xdr:row>
      <xdr:rowOff>0</xdr:rowOff>
    </xdr:from>
    <xdr:to>
      <xdr:col>2</xdr:col>
      <xdr:colOff>85725</xdr:colOff>
      <xdr:row>737</xdr:row>
      <xdr:rowOff>76200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952625" y="13970317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842" name="Text Box 17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843" name="Text Box 18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844" name="Text Box 19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751</xdr:row>
      <xdr:rowOff>0</xdr:rowOff>
    </xdr:from>
    <xdr:to>
      <xdr:col>2</xdr:col>
      <xdr:colOff>85725</xdr:colOff>
      <xdr:row>752</xdr:row>
      <xdr:rowOff>76200</xdr:rowOff>
    </xdr:to>
    <xdr:sp macro="" textlink="">
      <xdr:nvSpPr>
        <xdr:cNvPr id="1845" name="Text Box 20"/>
        <xdr:cNvSpPr txBox="1">
          <a:spLocks noChangeArrowheads="1"/>
        </xdr:cNvSpPr>
      </xdr:nvSpPr>
      <xdr:spPr bwMode="auto">
        <a:xfrm>
          <a:off x="1952625" y="1421320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771</xdr:row>
      <xdr:rowOff>0</xdr:rowOff>
    </xdr:from>
    <xdr:to>
      <xdr:col>2</xdr:col>
      <xdr:colOff>85725</xdr:colOff>
      <xdr:row>772</xdr:row>
      <xdr:rowOff>152400</xdr:rowOff>
    </xdr:to>
    <xdr:sp macro="" textlink="">
      <xdr:nvSpPr>
        <xdr:cNvPr id="1846" name="Text Box 17"/>
        <xdr:cNvSpPr txBox="1">
          <a:spLocks noChangeArrowheads="1"/>
        </xdr:cNvSpPr>
      </xdr:nvSpPr>
      <xdr:spPr bwMode="auto">
        <a:xfrm>
          <a:off x="1952625" y="145370550"/>
          <a:ext cx="85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771</xdr:row>
      <xdr:rowOff>0</xdr:rowOff>
    </xdr:from>
    <xdr:to>
      <xdr:col>2</xdr:col>
      <xdr:colOff>85725</xdr:colOff>
      <xdr:row>772</xdr:row>
      <xdr:rowOff>152400</xdr:rowOff>
    </xdr:to>
    <xdr:sp macro="" textlink="">
      <xdr:nvSpPr>
        <xdr:cNvPr id="1847" name="Text Box 18"/>
        <xdr:cNvSpPr txBox="1">
          <a:spLocks noChangeArrowheads="1"/>
        </xdr:cNvSpPr>
      </xdr:nvSpPr>
      <xdr:spPr bwMode="auto">
        <a:xfrm>
          <a:off x="1952625" y="145370550"/>
          <a:ext cx="85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771</xdr:row>
      <xdr:rowOff>0</xdr:rowOff>
    </xdr:from>
    <xdr:to>
      <xdr:col>2</xdr:col>
      <xdr:colOff>85725</xdr:colOff>
      <xdr:row>772</xdr:row>
      <xdr:rowOff>152400</xdr:rowOff>
    </xdr:to>
    <xdr:sp macro="" textlink="">
      <xdr:nvSpPr>
        <xdr:cNvPr id="1848" name="Text Box 19"/>
        <xdr:cNvSpPr txBox="1">
          <a:spLocks noChangeArrowheads="1"/>
        </xdr:cNvSpPr>
      </xdr:nvSpPr>
      <xdr:spPr bwMode="auto">
        <a:xfrm>
          <a:off x="1952625" y="145370550"/>
          <a:ext cx="85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771</xdr:row>
      <xdr:rowOff>0</xdr:rowOff>
    </xdr:from>
    <xdr:to>
      <xdr:col>2</xdr:col>
      <xdr:colOff>85725</xdr:colOff>
      <xdr:row>772</xdr:row>
      <xdr:rowOff>152400</xdr:rowOff>
    </xdr:to>
    <xdr:sp macro="" textlink="">
      <xdr:nvSpPr>
        <xdr:cNvPr id="1849" name="Text Box 20"/>
        <xdr:cNvSpPr txBox="1">
          <a:spLocks noChangeArrowheads="1"/>
        </xdr:cNvSpPr>
      </xdr:nvSpPr>
      <xdr:spPr bwMode="auto">
        <a:xfrm>
          <a:off x="1952625" y="145370550"/>
          <a:ext cx="85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774</xdr:row>
      <xdr:rowOff>0</xdr:rowOff>
    </xdr:from>
    <xdr:to>
      <xdr:col>2</xdr:col>
      <xdr:colOff>85725</xdr:colOff>
      <xdr:row>775</xdr:row>
      <xdr:rowOff>95250</xdr:rowOff>
    </xdr:to>
    <xdr:sp macro="" textlink="">
      <xdr:nvSpPr>
        <xdr:cNvPr id="1850" name="Text Box 17"/>
        <xdr:cNvSpPr txBox="1">
          <a:spLocks noChangeArrowheads="1"/>
        </xdr:cNvSpPr>
      </xdr:nvSpPr>
      <xdr:spPr bwMode="auto">
        <a:xfrm>
          <a:off x="1952625" y="14585632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774</xdr:row>
      <xdr:rowOff>0</xdr:rowOff>
    </xdr:from>
    <xdr:to>
      <xdr:col>2</xdr:col>
      <xdr:colOff>85725</xdr:colOff>
      <xdr:row>775</xdr:row>
      <xdr:rowOff>95250</xdr:rowOff>
    </xdr:to>
    <xdr:sp macro="" textlink="">
      <xdr:nvSpPr>
        <xdr:cNvPr id="1851" name="Text Box 18"/>
        <xdr:cNvSpPr txBox="1">
          <a:spLocks noChangeArrowheads="1"/>
        </xdr:cNvSpPr>
      </xdr:nvSpPr>
      <xdr:spPr bwMode="auto">
        <a:xfrm>
          <a:off x="1952625" y="14585632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774</xdr:row>
      <xdr:rowOff>0</xdr:rowOff>
    </xdr:from>
    <xdr:to>
      <xdr:col>2</xdr:col>
      <xdr:colOff>85725</xdr:colOff>
      <xdr:row>775</xdr:row>
      <xdr:rowOff>95250</xdr:rowOff>
    </xdr:to>
    <xdr:sp macro="" textlink="">
      <xdr:nvSpPr>
        <xdr:cNvPr id="1852" name="Text Box 19"/>
        <xdr:cNvSpPr txBox="1">
          <a:spLocks noChangeArrowheads="1"/>
        </xdr:cNvSpPr>
      </xdr:nvSpPr>
      <xdr:spPr bwMode="auto">
        <a:xfrm>
          <a:off x="1952625" y="14585632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774</xdr:row>
      <xdr:rowOff>0</xdr:rowOff>
    </xdr:from>
    <xdr:to>
      <xdr:col>2</xdr:col>
      <xdr:colOff>85725</xdr:colOff>
      <xdr:row>775</xdr:row>
      <xdr:rowOff>95250</xdr:rowOff>
    </xdr:to>
    <xdr:sp macro="" textlink="">
      <xdr:nvSpPr>
        <xdr:cNvPr id="1853" name="Text Box 20"/>
        <xdr:cNvSpPr txBox="1">
          <a:spLocks noChangeArrowheads="1"/>
        </xdr:cNvSpPr>
      </xdr:nvSpPr>
      <xdr:spPr bwMode="auto">
        <a:xfrm>
          <a:off x="1952625" y="145856325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778</xdr:row>
      <xdr:rowOff>0</xdr:rowOff>
    </xdr:from>
    <xdr:to>
      <xdr:col>2</xdr:col>
      <xdr:colOff>85725</xdr:colOff>
      <xdr:row>779</xdr:row>
      <xdr:rowOff>133350</xdr:rowOff>
    </xdr:to>
    <xdr:sp macro="" textlink="">
      <xdr:nvSpPr>
        <xdr:cNvPr id="1854" name="Text Box 17"/>
        <xdr:cNvSpPr txBox="1">
          <a:spLocks noChangeArrowheads="1"/>
        </xdr:cNvSpPr>
      </xdr:nvSpPr>
      <xdr:spPr bwMode="auto">
        <a:xfrm>
          <a:off x="1952625" y="14650402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778</xdr:row>
      <xdr:rowOff>0</xdr:rowOff>
    </xdr:from>
    <xdr:to>
      <xdr:col>2</xdr:col>
      <xdr:colOff>85725</xdr:colOff>
      <xdr:row>779</xdr:row>
      <xdr:rowOff>133350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952625" y="14650402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778</xdr:row>
      <xdr:rowOff>0</xdr:rowOff>
    </xdr:from>
    <xdr:to>
      <xdr:col>2</xdr:col>
      <xdr:colOff>85725</xdr:colOff>
      <xdr:row>779</xdr:row>
      <xdr:rowOff>133350</xdr:rowOff>
    </xdr:to>
    <xdr:sp macro="" textlink="">
      <xdr:nvSpPr>
        <xdr:cNvPr id="1856" name="Text Box 19"/>
        <xdr:cNvSpPr txBox="1">
          <a:spLocks noChangeArrowheads="1"/>
        </xdr:cNvSpPr>
      </xdr:nvSpPr>
      <xdr:spPr bwMode="auto">
        <a:xfrm>
          <a:off x="1952625" y="14650402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2162175</xdr:colOff>
      <xdr:row>778</xdr:row>
      <xdr:rowOff>0</xdr:rowOff>
    </xdr:from>
    <xdr:to>
      <xdr:col>2</xdr:col>
      <xdr:colOff>85725</xdr:colOff>
      <xdr:row>779</xdr:row>
      <xdr:rowOff>133350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952625" y="14650402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3"/>
  <sheetViews>
    <sheetView zoomScaleNormal="100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AL29" sqref="AL29"/>
    </sheetView>
  </sheetViews>
  <sheetFormatPr defaultRowHeight="12.75" x14ac:dyDescent="0.2"/>
  <cols>
    <col min="1" max="1" width="4.140625" style="1" customWidth="1"/>
    <col min="2" max="2" width="25.140625" style="1" customWidth="1"/>
    <col min="3" max="3" width="7.140625" style="1" customWidth="1"/>
    <col min="4" max="4" width="6.28515625" style="1" customWidth="1"/>
    <col min="5" max="5" width="5.28515625" style="1" customWidth="1"/>
    <col min="6" max="6" width="6.140625" style="1" customWidth="1"/>
    <col min="7" max="7" width="5.42578125" style="1" customWidth="1"/>
    <col min="8" max="8" width="5.85546875" style="1" customWidth="1"/>
    <col min="9" max="9" width="6.5703125" style="1" hidden="1" customWidth="1"/>
    <col min="10" max="10" width="7.140625" style="1" hidden="1" customWidth="1"/>
    <col min="11" max="11" width="6.42578125" style="1" hidden="1" customWidth="1"/>
    <col min="12" max="12" width="8.5703125" style="1" customWidth="1"/>
    <col min="13" max="13" width="8.140625" style="1" customWidth="1"/>
    <col min="14" max="14" width="7.42578125" style="1" customWidth="1"/>
    <col min="15" max="15" width="6.5703125" style="1" customWidth="1"/>
    <col min="16" max="16" width="5.5703125" style="1" customWidth="1"/>
    <col min="17" max="17" width="7.42578125" style="1" customWidth="1"/>
    <col min="18" max="18" width="6.5703125" style="1" customWidth="1"/>
    <col min="19" max="19" width="5.85546875" style="1" customWidth="1"/>
    <col min="20" max="20" width="5.5703125" style="1" customWidth="1"/>
    <col min="21" max="21" width="6.140625" style="1" hidden="1" customWidth="1"/>
    <col min="22" max="22" width="4.42578125" style="1" hidden="1" customWidth="1"/>
    <col min="23" max="23" width="5" style="1" hidden="1" customWidth="1"/>
    <col min="24" max="24" width="7.42578125" style="1" customWidth="1"/>
    <col min="25" max="25" width="5.5703125" style="1" customWidth="1"/>
    <col min="26" max="26" width="6.42578125" style="1" customWidth="1"/>
    <col min="27" max="27" width="7.42578125" style="1" customWidth="1"/>
    <col min="28" max="29" width="6.7109375" style="1" customWidth="1"/>
    <col min="30" max="30" width="5.85546875" style="1" hidden="1" customWidth="1"/>
    <col min="31" max="31" width="4.5703125" style="1" hidden="1" customWidth="1"/>
    <col min="32" max="32" width="5.85546875" style="1" hidden="1" customWidth="1"/>
    <col min="33" max="33" width="7.140625" style="1" hidden="1" customWidth="1"/>
    <col min="34" max="35" width="5.85546875" style="1" hidden="1" customWidth="1"/>
    <col min="36" max="36" width="7.85546875" style="1" customWidth="1"/>
    <col min="37" max="37" width="8" style="1" customWidth="1"/>
    <col min="38" max="38" width="6.42578125" style="1" customWidth="1"/>
    <col min="39" max="271" width="9.140625" style="1"/>
    <col min="272" max="272" width="4.140625" style="1" customWidth="1"/>
    <col min="273" max="273" width="25.140625" style="1" customWidth="1"/>
    <col min="274" max="274" width="9.42578125" style="1" customWidth="1"/>
    <col min="275" max="275" width="8.28515625" style="1" bestFit="1" customWidth="1"/>
    <col min="276" max="276" width="7" style="1" bestFit="1" customWidth="1"/>
    <col min="277" max="281" width="9.140625" style="1"/>
    <col min="282" max="282" width="9.7109375" style="1" customWidth="1"/>
    <col min="283" max="527" width="9.140625" style="1"/>
    <col min="528" max="528" width="4.140625" style="1" customWidth="1"/>
    <col min="529" max="529" width="25.140625" style="1" customWidth="1"/>
    <col min="530" max="530" width="9.42578125" style="1" customWidth="1"/>
    <col min="531" max="531" width="8.28515625" style="1" bestFit="1" customWidth="1"/>
    <col min="532" max="532" width="7" style="1" bestFit="1" customWidth="1"/>
    <col min="533" max="537" width="9.140625" style="1"/>
    <col min="538" max="538" width="9.7109375" style="1" customWidth="1"/>
    <col min="539" max="783" width="9.140625" style="1"/>
    <col min="784" max="784" width="4.140625" style="1" customWidth="1"/>
    <col min="785" max="785" width="25.140625" style="1" customWidth="1"/>
    <col min="786" max="786" width="9.42578125" style="1" customWidth="1"/>
    <col min="787" max="787" width="8.28515625" style="1" bestFit="1" customWidth="1"/>
    <col min="788" max="788" width="7" style="1" bestFit="1" customWidth="1"/>
    <col min="789" max="793" width="9.140625" style="1"/>
    <col min="794" max="794" width="9.7109375" style="1" customWidth="1"/>
    <col min="795" max="1039" width="9.140625" style="1"/>
    <col min="1040" max="1040" width="4.140625" style="1" customWidth="1"/>
    <col min="1041" max="1041" width="25.140625" style="1" customWidth="1"/>
    <col min="1042" max="1042" width="9.42578125" style="1" customWidth="1"/>
    <col min="1043" max="1043" width="8.28515625" style="1" bestFit="1" customWidth="1"/>
    <col min="1044" max="1044" width="7" style="1" bestFit="1" customWidth="1"/>
    <col min="1045" max="1049" width="9.140625" style="1"/>
    <col min="1050" max="1050" width="9.7109375" style="1" customWidth="1"/>
    <col min="1051" max="1295" width="9.140625" style="1"/>
    <col min="1296" max="1296" width="4.140625" style="1" customWidth="1"/>
    <col min="1297" max="1297" width="25.140625" style="1" customWidth="1"/>
    <col min="1298" max="1298" width="9.42578125" style="1" customWidth="1"/>
    <col min="1299" max="1299" width="8.28515625" style="1" bestFit="1" customWidth="1"/>
    <col min="1300" max="1300" width="7" style="1" bestFit="1" customWidth="1"/>
    <col min="1301" max="1305" width="9.140625" style="1"/>
    <col min="1306" max="1306" width="9.7109375" style="1" customWidth="1"/>
    <col min="1307" max="1551" width="9.140625" style="1"/>
    <col min="1552" max="1552" width="4.140625" style="1" customWidth="1"/>
    <col min="1553" max="1553" width="25.140625" style="1" customWidth="1"/>
    <col min="1554" max="1554" width="9.42578125" style="1" customWidth="1"/>
    <col min="1555" max="1555" width="8.28515625" style="1" bestFit="1" customWidth="1"/>
    <col min="1556" max="1556" width="7" style="1" bestFit="1" customWidth="1"/>
    <col min="1557" max="1561" width="9.140625" style="1"/>
    <col min="1562" max="1562" width="9.7109375" style="1" customWidth="1"/>
    <col min="1563" max="1807" width="9.140625" style="1"/>
    <col min="1808" max="1808" width="4.140625" style="1" customWidth="1"/>
    <col min="1809" max="1809" width="25.140625" style="1" customWidth="1"/>
    <col min="1810" max="1810" width="9.42578125" style="1" customWidth="1"/>
    <col min="1811" max="1811" width="8.28515625" style="1" bestFit="1" customWidth="1"/>
    <col min="1812" max="1812" width="7" style="1" bestFit="1" customWidth="1"/>
    <col min="1813" max="1817" width="9.140625" style="1"/>
    <col min="1818" max="1818" width="9.7109375" style="1" customWidth="1"/>
    <col min="1819" max="2063" width="9.140625" style="1"/>
    <col min="2064" max="2064" width="4.140625" style="1" customWidth="1"/>
    <col min="2065" max="2065" width="25.140625" style="1" customWidth="1"/>
    <col min="2066" max="2066" width="9.42578125" style="1" customWidth="1"/>
    <col min="2067" max="2067" width="8.28515625" style="1" bestFit="1" customWidth="1"/>
    <col min="2068" max="2068" width="7" style="1" bestFit="1" customWidth="1"/>
    <col min="2069" max="2073" width="9.140625" style="1"/>
    <col min="2074" max="2074" width="9.7109375" style="1" customWidth="1"/>
    <col min="2075" max="2319" width="9.140625" style="1"/>
    <col min="2320" max="2320" width="4.140625" style="1" customWidth="1"/>
    <col min="2321" max="2321" width="25.140625" style="1" customWidth="1"/>
    <col min="2322" max="2322" width="9.42578125" style="1" customWidth="1"/>
    <col min="2323" max="2323" width="8.28515625" style="1" bestFit="1" customWidth="1"/>
    <col min="2324" max="2324" width="7" style="1" bestFit="1" customWidth="1"/>
    <col min="2325" max="2329" width="9.140625" style="1"/>
    <col min="2330" max="2330" width="9.7109375" style="1" customWidth="1"/>
    <col min="2331" max="2575" width="9.140625" style="1"/>
    <col min="2576" max="2576" width="4.140625" style="1" customWidth="1"/>
    <col min="2577" max="2577" width="25.140625" style="1" customWidth="1"/>
    <col min="2578" max="2578" width="9.42578125" style="1" customWidth="1"/>
    <col min="2579" max="2579" width="8.28515625" style="1" bestFit="1" customWidth="1"/>
    <col min="2580" max="2580" width="7" style="1" bestFit="1" customWidth="1"/>
    <col min="2581" max="2585" width="9.140625" style="1"/>
    <col min="2586" max="2586" width="9.7109375" style="1" customWidth="1"/>
    <col min="2587" max="2831" width="9.140625" style="1"/>
    <col min="2832" max="2832" width="4.140625" style="1" customWidth="1"/>
    <col min="2833" max="2833" width="25.140625" style="1" customWidth="1"/>
    <col min="2834" max="2834" width="9.42578125" style="1" customWidth="1"/>
    <col min="2835" max="2835" width="8.28515625" style="1" bestFit="1" customWidth="1"/>
    <col min="2836" max="2836" width="7" style="1" bestFit="1" customWidth="1"/>
    <col min="2837" max="2841" width="9.140625" style="1"/>
    <col min="2842" max="2842" width="9.7109375" style="1" customWidth="1"/>
    <col min="2843" max="3087" width="9.140625" style="1"/>
    <col min="3088" max="3088" width="4.140625" style="1" customWidth="1"/>
    <col min="3089" max="3089" width="25.140625" style="1" customWidth="1"/>
    <col min="3090" max="3090" width="9.42578125" style="1" customWidth="1"/>
    <col min="3091" max="3091" width="8.28515625" style="1" bestFit="1" customWidth="1"/>
    <col min="3092" max="3092" width="7" style="1" bestFit="1" customWidth="1"/>
    <col min="3093" max="3097" width="9.140625" style="1"/>
    <col min="3098" max="3098" width="9.7109375" style="1" customWidth="1"/>
    <col min="3099" max="3343" width="9.140625" style="1"/>
    <col min="3344" max="3344" width="4.140625" style="1" customWidth="1"/>
    <col min="3345" max="3345" width="25.140625" style="1" customWidth="1"/>
    <col min="3346" max="3346" width="9.42578125" style="1" customWidth="1"/>
    <col min="3347" max="3347" width="8.28515625" style="1" bestFit="1" customWidth="1"/>
    <col min="3348" max="3348" width="7" style="1" bestFit="1" customWidth="1"/>
    <col min="3349" max="3353" width="9.140625" style="1"/>
    <col min="3354" max="3354" width="9.7109375" style="1" customWidth="1"/>
    <col min="3355" max="3599" width="9.140625" style="1"/>
    <col min="3600" max="3600" width="4.140625" style="1" customWidth="1"/>
    <col min="3601" max="3601" width="25.140625" style="1" customWidth="1"/>
    <col min="3602" max="3602" width="9.42578125" style="1" customWidth="1"/>
    <col min="3603" max="3603" width="8.28515625" style="1" bestFit="1" customWidth="1"/>
    <col min="3604" max="3604" width="7" style="1" bestFit="1" customWidth="1"/>
    <col min="3605" max="3609" width="9.140625" style="1"/>
    <col min="3610" max="3610" width="9.7109375" style="1" customWidth="1"/>
    <col min="3611" max="3855" width="9.140625" style="1"/>
    <col min="3856" max="3856" width="4.140625" style="1" customWidth="1"/>
    <col min="3857" max="3857" width="25.140625" style="1" customWidth="1"/>
    <col min="3858" max="3858" width="9.42578125" style="1" customWidth="1"/>
    <col min="3859" max="3859" width="8.28515625" style="1" bestFit="1" customWidth="1"/>
    <col min="3860" max="3860" width="7" style="1" bestFit="1" customWidth="1"/>
    <col min="3861" max="3865" width="9.140625" style="1"/>
    <col min="3866" max="3866" width="9.7109375" style="1" customWidth="1"/>
    <col min="3867" max="4111" width="9.140625" style="1"/>
    <col min="4112" max="4112" width="4.140625" style="1" customWidth="1"/>
    <col min="4113" max="4113" width="25.140625" style="1" customWidth="1"/>
    <col min="4114" max="4114" width="9.42578125" style="1" customWidth="1"/>
    <col min="4115" max="4115" width="8.28515625" style="1" bestFit="1" customWidth="1"/>
    <col min="4116" max="4116" width="7" style="1" bestFit="1" customWidth="1"/>
    <col min="4117" max="4121" width="9.140625" style="1"/>
    <col min="4122" max="4122" width="9.7109375" style="1" customWidth="1"/>
    <col min="4123" max="4367" width="9.140625" style="1"/>
    <col min="4368" max="4368" width="4.140625" style="1" customWidth="1"/>
    <col min="4369" max="4369" width="25.140625" style="1" customWidth="1"/>
    <col min="4370" max="4370" width="9.42578125" style="1" customWidth="1"/>
    <col min="4371" max="4371" width="8.28515625" style="1" bestFit="1" customWidth="1"/>
    <col min="4372" max="4372" width="7" style="1" bestFit="1" customWidth="1"/>
    <col min="4373" max="4377" width="9.140625" style="1"/>
    <col min="4378" max="4378" width="9.7109375" style="1" customWidth="1"/>
    <col min="4379" max="4623" width="9.140625" style="1"/>
    <col min="4624" max="4624" width="4.140625" style="1" customWidth="1"/>
    <col min="4625" max="4625" width="25.140625" style="1" customWidth="1"/>
    <col min="4626" max="4626" width="9.42578125" style="1" customWidth="1"/>
    <col min="4627" max="4627" width="8.28515625" style="1" bestFit="1" customWidth="1"/>
    <col min="4628" max="4628" width="7" style="1" bestFit="1" customWidth="1"/>
    <col min="4629" max="4633" width="9.140625" style="1"/>
    <col min="4634" max="4634" width="9.7109375" style="1" customWidth="1"/>
    <col min="4635" max="4879" width="9.140625" style="1"/>
    <col min="4880" max="4880" width="4.140625" style="1" customWidth="1"/>
    <col min="4881" max="4881" width="25.140625" style="1" customWidth="1"/>
    <col min="4882" max="4882" width="9.42578125" style="1" customWidth="1"/>
    <col min="4883" max="4883" width="8.28515625" style="1" bestFit="1" customWidth="1"/>
    <col min="4884" max="4884" width="7" style="1" bestFit="1" customWidth="1"/>
    <col min="4885" max="4889" width="9.140625" style="1"/>
    <col min="4890" max="4890" width="9.7109375" style="1" customWidth="1"/>
    <col min="4891" max="5135" width="9.140625" style="1"/>
    <col min="5136" max="5136" width="4.140625" style="1" customWidth="1"/>
    <col min="5137" max="5137" width="25.140625" style="1" customWidth="1"/>
    <col min="5138" max="5138" width="9.42578125" style="1" customWidth="1"/>
    <col min="5139" max="5139" width="8.28515625" style="1" bestFit="1" customWidth="1"/>
    <col min="5140" max="5140" width="7" style="1" bestFit="1" customWidth="1"/>
    <col min="5141" max="5145" width="9.140625" style="1"/>
    <col min="5146" max="5146" width="9.7109375" style="1" customWidth="1"/>
    <col min="5147" max="5391" width="9.140625" style="1"/>
    <col min="5392" max="5392" width="4.140625" style="1" customWidth="1"/>
    <col min="5393" max="5393" width="25.140625" style="1" customWidth="1"/>
    <col min="5394" max="5394" width="9.42578125" style="1" customWidth="1"/>
    <col min="5395" max="5395" width="8.28515625" style="1" bestFit="1" customWidth="1"/>
    <col min="5396" max="5396" width="7" style="1" bestFit="1" customWidth="1"/>
    <col min="5397" max="5401" width="9.140625" style="1"/>
    <col min="5402" max="5402" width="9.7109375" style="1" customWidth="1"/>
    <col min="5403" max="5647" width="9.140625" style="1"/>
    <col min="5648" max="5648" width="4.140625" style="1" customWidth="1"/>
    <col min="5649" max="5649" width="25.140625" style="1" customWidth="1"/>
    <col min="5650" max="5650" width="9.42578125" style="1" customWidth="1"/>
    <col min="5651" max="5651" width="8.28515625" style="1" bestFit="1" customWidth="1"/>
    <col min="5652" max="5652" width="7" style="1" bestFit="1" customWidth="1"/>
    <col min="5653" max="5657" width="9.140625" style="1"/>
    <col min="5658" max="5658" width="9.7109375" style="1" customWidth="1"/>
    <col min="5659" max="5903" width="9.140625" style="1"/>
    <col min="5904" max="5904" width="4.140625" style="1" customWidth="1"/>
    <col min="5905" max="5905" width="25.140625" style="1" customWidth="1"/>
    <col min="5906" max="5906" width="9.42578125" style="1" customWidth="1"/>
    <col min="5907" max="5907" width="8.28515625" style="1" bestFit="1" customWidth="1"/>
    <col min="5908" max="5908" width="7" style="1" bestFit="1" customWidth="1"/>
    <col min="5909" max="5913" width="9.140625" style="1"/>
    <col min="5914" max="5914" width="9.7109375" style="1" customWidth="1"/>
    <col min="5915" max="6159" width="9.140625" style="1"/>
    <col min="6160" max="6160" width="4.140625" style="1" customWidth="1"/>
    <col min="6161" max="6161" width="25.140625" style="1" customWidth="1"/>
    <col min="6162" max="6162" width="9.42578125" style="1" customWidth="1"/>
    <col min="6163" max="6163" width="8.28515625" style="1" bestFit="1" customWidth="1"/>
    <col min="6164" max="6164" width="7" style="1" bestFit="1" customWidth="1"/>
    <col min="6165" max="6169" width="9.140625" style="1"/>
    <col min="6170" max="6170" width="9.7109375" style="1" customWidth="1"/>
    <col min="6171" max="6415" width="9.140625" style="1"/>
    <col min="6416" max="6416" width="4.140625" style="1" customWidth="1"/>
    <col min="6417" max="6417" width="25.140625" style="1" customWidth="1"/>
    <col min="6418" max="6418" width="9.42578125" style="1" customWidth="1"/>
    <col min="6419" max="6419" width="8.28515625" style="1" bestFit="1" customWidth="1"/>
    <col min="6420" max="6420" width="7" style="1" bestFit="1" customWidth="1"/>
    <col min="6421" max="6425" width="9.140625" style="1"/>
    <col min="6426" max="6426" width="9.7109375" style="1" customWidth="1"/>
    <col min="6427" max="6671" width="9.140625" style="1"/>
    <col min="6672" max="6672" width="4.140625" style="1" customWidth="1"/>
    <col min="6673" max="6673" width="25.140625" style="1" customWidth="1"/>
    <col min="6674" max="6674" width="9.42578125" style="1" customWidth="1"/>
    <col min="6675" max="6675" width="8.28515625" style="1" bestFit="1" customWidth="1"/>
    <col min="6676" max="6676" width="7" style="1" bestFit="1" customWidth="1"/>
    <col min="6677" max="6681" width="9.140625" style="1"/>
    <col min="6682" max="6682" width="9.7109375" style="1" customWidth="1"/>
    <col min="6683" max="6927" width="9.140625" style="1"/>
    <col min="6928" max="6928" width="4.140625" style="1" customWidth="1"/>
    <col min="6929" max="6929" width="25.140625" style="1" customWidth="1"/>
    <col min="6930" max="6930" width="9.42578125" style="1" customWidth="1"/>
    <col min="6931" max="6931" width="8.28515625" style="1" bestFit="1" customWidth="1"/>
    <col min="6932" max="6932" width="7" style="1" bestFit="1" customWidth="1"/>
    <col min="6933" max="6937" width="9.140625" style="1"/>
    <col min="6938" max="6938" width="9.7109375" style="1" customWidth="1"/>
    <col min="6939" max="7183" width="9.140625" style="1"/>
    <col min="7184" max="7184" width="4.140625" style="1" customWidth="1"/>
    <col min="7185" max="7185" width="25.140625" style="1" customWidth="1"/>
    <col min="7186" max="7186" width="9.42578125" style="1" customWidth="1"/>
    <col min="7187" max="7187" width="8.28515625" style="1" bestFit="1" customWidth="1"/>
    <col min="7188" max="7188" width="7" style="1" bestFit="1" customWidth="1"/>
    <col min="7189" max="7193" width="9.140625" style="1"/>
    <col min="7194" max="7194" width="9.7109375" style="1" customWidth="1"/>
    <col min="7195" max="7439" width="9.140625" style="1"/>
    <col min="7440" max="7440" width="4.140625" style="1" customWidth="1"/>
    <col min="7441" max="7441" width="25.140625" style="1" customWidth="1"/>
    <col min="7442" max="7442" width="9.42578125" style="1" customWidth="1"/>
    <col min="7443" max="7443" width="8.28515625" style="1" bestFit="1" customWidth="1"/>
    <col min="7444" max="7444" width="7" style="1" bestFit="1" customWidth="1"/>
    <col min="7445" max="7449" width="9.140625" style="1"/>
    <col min="7450" max="7450" width="9.7109375" style="1" customWidth="1"/>
    <col min="7451" max="7695" width="9.140625" style="1"/>
    <col min="7696" max="7696" width="4.140625" style="1" customWidth="1"/>
    <col min="7697" max="7697" width="25.140625" style="1" customWidth="1"/>
    <col min="7698" max="7698" width="9.42578125" style="1" customWidth="1"/>
    <col min="7699" max="7699" width="8.28515625" style="1" bestFit="1" customWidth="1"/>
    <col min="7700" max="7700" width="7" style="1" bestFit="1" customWidth="1"/>
    <col min="7701" max="7705" width="9.140625" style="1"/>
    <col min="7706" max="7706" width="9.7109375" style="1" customWidth="1"/>
    <col min="7707" max="7951" width="9.140625" style="1"/>
    <col min="7952" max="7952" width="4.140625" style="1" customWidth="1"/>
    <col min="7953" max="7953" width="25.140625" style="1" customWidth="1"/>
    <col min="7954" max="7954" width="9.42578125" style="1" customWidth="1"/>
    <col min="7955" max="7955" width="8.28515625" style="1" bestFit="1" customWidth="1"/>
    <col min="7956" max="7956" width="7" style="1" bestFit="1" customWidth="1"/>
    <col min="7957" max="7961" width="9.140625" style="1"/>
    <col min="7962" max="7962" width="9.7109375" style="1" customWidth="1"/>
    <col min="7963" max="8207" width="9.140625" style="1"/>
    <col min="8208" max="8208" width="4.140625" style="1" customWidth="1"/>
    <col min="8209" max="8209" width="25.140625" style="1" customWidth="1"/>
    <col min="8210" max="8210" width="9.42578125" style="1" customWidth="1"/>
    <col min="8211" max="8211" width="8.28515625" style="1" bestFit="1" customWidth="1"/>
    <col min="8212" max="8212" width="7" style="1" bestFit="1" customWidth="1"/>
    <col min="8213" max="8217" width="9.140625" style="1"/>
    <col min="8218" max="8218" width="9.7109375" style="1" customWidth="1"/>
    <col min="8219" max="8463" width="9.140625" style="1"/>
    <col min="8464" max="8464" width="4.140625" style="1" customWidth="1"/>
    <col min="8465" max="8465" width="25.140625" style="1" customWidth="1"/>
    <col min="8466" max="8466" width="9.42578125" style="1" customWidth="1"/>
    <col min="8467" max="8467" width="8.28515625" style="1" bestFit="1" customWidth="1"/>
    <col min="8468" max="8468" width="7" style="1" bestFit="1" customWidth="1"/>
    <col min="8469" max="8473" width="9.140625" style="1"/>
    <col min="8474" max="8474" width="9.7109375" style="1" customWidth="1"/>
    <col min="8475" max="8719" width="9.140625" style="1"/>
    <col min="8720" max="8720" width="4.140625" style="1" customWidth="1"/>
    <col min="8721" max="8721" width="25.140625" style="1" customWidth="1"/>
    <col min="8722" max="8722" width="9.42578125" style="1" customWidth="1"/>
    <col min="8723" max="8723" width="8.28515625" style="1" bestFit="1" customWidth="1"/>
    <col min="8724" max="8724" width="7" style="1" bestFit="1" customWidth="1"/>
    <col min="8725" max="8729" width="9.140625" style="1"/>
    <col min="8730" max="8730" width="9.7109375" style="1" customWidth="1"/>
    <col min="8731" max="8975" width="9.140625" style="1"/>
    <col min="8976" max="8976" width="4.140625" style="1" customWidth="1"/>
    <col min="8977" max="8977" width="25.140625" style="1" customWidth="1"/>
    <col min="8978" max="8978" width="9.42578125" style="1" customWidth="1"/>
    <col min="8979" max="8979" width="8.28515625" style="1" bestFit="1" customWidth="1"/>
    <col min="8980" max="8980" width="7" style="1" bestFit="1" customWidth="1"/>
    <col min="8981" max="8985" width="9.140625" style="1"/>
    <col min="8986" max="8986" width="9.7109375" style="1" customWidth="1"/>
    <col min="8987" max="9231" width="9.140625" style="1"/>
    <col min="9232" max="9232" width="4.140625" style="1" customWidth="1"/>
    <col min="9233" max="9233" width="25.140625" style="1" customWidth="1"/>
    <col min="9234" max="9234" width="9.42578125" style="1" customWidth="1"/>
    <col min="9235" max="9235" width="8.28515625" style="1" bestFit="1" customWidth="1"/>
    <col min="9236" max="9236" width="7" style="1" bestFit="1" customWidth="1"/>
    <col min="9237" max="9241" width="9.140625" style="1"/>
    <col min="9242" max="9242" width="9.7109375" style="1" customWidth="1"/>
    <col min="9243" max="9487" width="9.140625" style="1"/>
    <col min="9488" max="9488" width="4.140625" style="1" customWidth="1"/>
    <col min="9489" max="9489" width="25.140625" style="1" customWidth="1"/>
    <col min="9490" max="9490" width="9.42578125" style="1" customWidth="1"/>
    <col min="9491" max="9491" width="8.28515625" style="1" bestFit="1" customWidth="1"/>
    <col min="9492" max="9492" width="7" style="1" bestFit="1" customWidth="1"/>
    <col min="9493" max="9497" width="9.140625" style="1"/>
    <col min="9498" max="9498" width="9.7109375" style="1" customWidth="1"/>
    <col min="9499" max="9743" width="9.140625" style="1"/>
    <col min="9744" max="9744" width="4.140625" style="1" customWidth="1"/>
    <col min="9745" max="9745" width="25.140625" style="1" customWidth="1"/>
    <col min="9746" max="9746" width="9.42578125" style="1" customWidth="1"/>
    <col min="9747" max="9747" width="8.28515625" style="1" bestFit="1" customWidth="1"/>
    <col min="9748" max="9748" width="7" style="1" bestFit="1" customWidth="1"/>
    <col min="9749" max="9753" width="9.140625" style="1"/>
    <col min="9754" max="9754" width="9.7109375" style="1" customWidth="1"/>
    <col min="9755" max="9999" width="9.140625" style="1"/>
    <col min="10000" max="10000" width="4.140625" style="1" customWidth="1"/>
    <col min="10001" max="10001" width="25.140625" style="1" customWidth="1"/>
    <col min="10002" max="10002" width="9.42578125" style="1" customWidth="1"/>
    <col min="10003" max="10003" width="8.28515625" style="1" bestFit="1" customWidth="1"/>
    <col min="10004" max="10004" width="7" style="1" bestFit="1" customWidth="1"/>
    <col min="10005" max="10009" width="9.140625" style="1"/>
    <col min="10010" max="10010" width="9.7109375" style="1" customWidth="1"/>
    <col min="10011" max="10255" width="9.140625" style="1"/>
    <col min="10256" max="10256" width="4.140625" style="1" customWidth="1"/>
    <col min="10257" max="10257" width="25.140625" style="1" customWidth="1"/>
    <col min="10258" max="10258" width="9.42578125" style="1" customWidth="1"/>
    <col min="10259" max="10259" width="8.28515625" style="1" bestFit="1" customWidth="1"/>
    <col min="10260" max="10260" width="7" style="1" bestFit="1" customWidth="1"/>
    <col min="10261" max="10265" width="9.140625" style="1"/>
    <col min="10266" max="10266" width="9.7109375" style="1" customWidth="1"/>
    <col min="10267" max="10511" width="9.140625" style="1"/>
    <col min="10512" max="10512" width="4.140625" style="1" customWidth="1"/>
    <col min="10513" max="10513" width="25.140625" style="1" customWidth="1"/>
    <col min="10514" max="10514" width="9.42578125" style="1" customWidth="1"/>
    <col min="10515" max="10515" width="8.28515625" style="1" bestFit="1" customWidth="1"/>
    <col min="10516" max="10516" width="7" style="1" bestFit="1" customWidth="1"/>
    <col min="10517" max="10521" width="9.140625" style="1"/>
    <col min="10522" max="10522" width="9.7109375" style="1" customWidth="1"/>
    <col min="10523" max="10767" width="9.140625" style="1"/>
    <col min="10768" max="10768" width="4.140625" style="1" customWidth="1"/>
    <col min="10769" max="10769" width="25.140625" style="1" customWidth="1"/>
    <col min="10770" max="10770" width="9.42578125" style="1" customWidth="1"/>
    <col min="10771" max="10771" width="8.28515625" style="1" bestFit="1" customWidth="1"/>
    <col min="10772" max="10772" width="7" style="1" bestFit="1" customWidth="1"/>
    <col min="10773" max="10777" width="9.140625" style="1"/>
    <col min="10778" max="10778" width="9.7109375" style="1" customWidth="1"/>
    <col min="10779" max="11023" width="9.140625" style="1"/>
    <col min="11024" max="11024" width="4.140625" style="1" customWidth="1"/>
    <col min="11025" max="11025" width="25.140625" style="1" customWidth="1"/>
    <col min="11026" max="11026" width="9.42578125" style="1" customWidth="1"/>
    <col min="11027" max="11027" width="8.28515625" style="1" bestFit="1" customWidth="1"/>
    <col min="11028" max="11028" width="7" style="1" bestFit="1" customWidth="1"/>
    <col min="11029" max="11033" width="9.140625" style="1"/>
    <col min="11034" max="11034" width="9.7109375" style="1" customWidth="1"/>
    <col min="11035" max="11279" width="9.140625" style="1"/>
    <col min="11280" max="11280" width="4.140625" style="1" customWidth="1"/>
    <col min="11281" max="11281" width="25.140625" style="1" customWidth="1"/>
    <col min="11282" max="11282" width="9.42578125" style="1" customWidth="1"/>
    <col min="11283" max="11283" width="8.28515625" style="1" bestFit="1" customWidth="1"/>
    <col min="11284" max="11284" width="7" style="1" bestFit="1" customWidth="1"/>
    <col min="11285" max="11289" width="9.140625" style="1"/>
    <col min="11290" max="11290" width="9.7109375" style="1" customWidth="1"/>
    <col min="11291" max="11535" width="9.140625" style="1"/>
    <col min="11536" max="11536" width="4.140625" style="1" customWidth="1"/>
    <col min="11537" max="11537" width="25.140625" style="1" customWidth="1"/>
    <col min="11538" max="11538" width="9.42578125" style="1" customWidth="1"/>
    <col min="11539" max="11539" width="8.28515625" style="1" bestFit="1" customWidth="1"/>
    <col min="11540" max="11540" width="7" style="1" bestFit="1" customWidth="1"/>
    <col min="11541" max="11545" width="9.140625" style="1"/>
    <col min="11546" max="11546" width="9.7109375" style="1" customWidth="1"/>
    <col min="11547" max="11791" width="9.140625" style="1"/>
    <col min="11792" max="11792" width="4.140625" style="1" customWidth="1"/>
    <col min="11793" max="11793" width="25.140625" style="1" customWidth="1"/>
    <col min="11794" max="11794" width="9.42578125" style="1" customWidth="1"/>
    <col min="11795" max="11795" width="8.28515625" style="1" bestFit="1" customWidth="1"/>
    <col min="11796" max="11796" width="7" style="1" bestFit="1" customWidth="1"/>
    <col min="11797" max="11801" width="9.140625" style="1"/>
    <col min="11802" max="11802" width="9.7109375" style="1" customWidth="1"/>
    <col min="11803" max="12047" width="9.140625" style="1"/>
    <col min="12048" max="12048" width="4.140625" style="1" customWidth="1"/>
    <col min="12049" max="12049" width="25.140625" style="1" customWidth="1"/>
    <col min="12050" max="12050" width="9.42578125" style="1" customWidth="1"/>
    <col min="12051" max="12051" width="8.28515625" style="1" bestFit="1" customWidth="1"/>
    <col min="12052" max="12052" width="7" style="1" bestFit="1" customWidth="1"/>
    <col min="12053" max="12057" width="9.140625" style="1"/>
    <col min="12058" max="12058" width="9.7109375" style="1" customWidth="1"/>
    <col min="12059" max="12303" width="9.140625" style="1"/>
    <col min="12304" max="12304" width="4.140625" style="1" customWidth="1"/>
    <col min="12305" max="12305" width="25.140625" style="1" customWidth="1"/>
    <col min="12306" max="12306" width="9.42578125" style="1" customWidth="1"/>
    <col min="12307" max="12307" width="8.28515625" style="1" bestFit="1" customWidth="1"/>
    <col min="12308" max="12308" width="7" style="1" bestFit="1" customWidth="1"/>
    <col min="12309" max="12313" width="9.140625" style="1"/>
    <col min="12314" max="12314" width="9.7109375" style="1" customWidth="1"/>
    <col min="12315" max="12559" width="9.140625" style="1"/>
    <col min="12560" max="12560" width="4.140625" style="1" customWidth="1"/>
    <col min="12561" max="12561" width="25.140625" style="1" customWidth="1"/>
    <col min="12562" max="12562" width="9.42578125" style="1" customWidth="1"/>
    <col min="12563" max="12563" width="8.28515625" style="1" bestFit="1" customWidth="1"/>
    <col min="12564" max="12564" width="7" style="1" bestFit="1" customWidth="1"/>
    <col min="12565" max="12569" width="9.140625" style="1"/>
    <col min="12570" max="12570" width="9.7109375" style="1" customWidth="1"/>
    <col min="12571" max="12815" width="9.140625" style="1"/>
    <col min="12816" max="12816" width="4.140625" style="1" customWidth="1"/>
    <col min="12817" max="12817" width="25.140625" style="1" customWidth="1"/>
    <col min="12818" max="12818" width="9.42578125" style="1" customWidth="1"/>
    <col min="12819" max="12819" width="8.28515625" style="1" bestFit="1" customWidth="1"/>
    <col min="12820" max="12820" width="7" style="1" bestFit="1" customWidth="1"/>
    <col min="12821" max="12825" width="9.140625" style="1"/>
    <col min="12826" max="12826" width="9.7109375" style="1" customWidth="1"/>
    <col min="12827" max="13071" width="9.140625" style="1"/>
    <col min="13072" max="13072" width="4.140625" style="1" customWidth="1"/>
    <col min="13073" max="13073" width="25.140625" style="1" customWidth="1"/>
    <col min="13074" max="13074" width="9.42578125" style="1" customWidth="1"/>
    <col min="13075" max="13075" width="8.28515625" style="1" bestFit="1" customWidth="1"/>
    <col min="13076" max="13076" width="7" style="1" bestFit="1" customWidth="1"/>
    <col min="13077" max="13081" width="9.140625" style="1"/>
    <col min="13082" max="13082" width="9.7109375" style="1" customWidth="1"/>
    <col min="13083" max="13327" width="9.140625" style="1"/>
    <col min="13328" max="13328" width="4.140625" style="1" customWidth="1"/>
    <col min="13329" max="13329" width="25.140625" style="1" customWidth="1"/>
    <col min="13330" max="13330" width="9.42578125" style="1" customWidth="1"/>
    <col min="13331" max="13331" width="8.28515625" style="1" bestFit="1" customWidth="1"/>
    <col min="13332" max="13332" width="7" style="1" bestFit="1" customWidth="1"/>
    <col min="13333" max="13337" width="9.140625" style="1"/>
    <col min="13338" max="13338" width="9.7109375" style="1" customWidth="1"/>
    <col min="13339" max="13583" width="9.140625" style="1"/>
    <col min="13584" max="13584" width="4.140625" style="1" customWidth="1"/>
    <col min="13585" max="13585" width="25.140625" style="1" customWidth="1"/>
    <col min="13586" max="13586" width="9.42578125" style="1" customWidth="1"/>
    <col min="13587" max="13587" width="8.28515625" style="1" bestFit="1" customWidth="1"/>
    <col min="13588" max="13588" width="7" style="1" bestFit="1" customWidth="1"/>
    <col min="13589" max="13593" width="9.140625" style="1"/>
    <col min="13594" max="13594" width="9.7109375" style="1" customWidth="1"/>
    <col min="13595" max="13839" width="9.140625" style="1"/>
    <col min="13840" max="13840" width="4.140625" style="1" customWidth="1"/>
    <col min="13841" max="13841" width="25.140625" style="1" customWidth="1"/>
    <col min="13842" max="13842" width="9.42578125" style="1" customWidth="1"/>
    <col min="13843" max="13843" width="8.28515625" style="1" bestFit="1" customWidth="1"/>
    <col min="13844" max="13844" width="7" style="1" bestFit="1" customWidth="1"/>
    <col min="13845" max="13849" width="9.140625" style="1"/>
    <col min="13850" max="13850" width="9.7109375" style="1" customWidth="1"/>
    <col min="13851" max="14095" width="9.140625" style="1"/>
    <col min="14096" max="14096" width="4.140625" style="1" customWidth="1"/>
    <col min="14097" max="14097" width="25.140625" style="1" customWidth="1"/>
    <col min="14098" max="14098" width="9.42578125" style="1" customWidth="1"/>
    <col min="14099" max="14099" width="8.28515625" style="1" bestFit="1" customWidth="1"/>
    <col min="14100" max="14100" width="7" style="1" bestFit="1" customWidth="1"/>
    <col min="14101" max="14105" width="9.140625" style="1"/>
    <col min="14106" max="14106" width="9.7109375" style="1" customWidth="1"/>
    <col min="14107" max="14351" width="9.140625" style="1"/>
    <col min="14352" max="14352" width="4.140625" style="1" customWidth="1"/>
    <col min="14353" max="14353" width="25.140625" style="1" customWidth="1"/>
    <col min="14354" max="14354" width="9.42578125" style="1" customWidth="1"/>
    <col min="14355" max="14355" width="8.28515625" style="1" bestFit="1" customWidth="1"/>
    <col min="14356" max="14356" width="7" style="1" bestFit="1" customWidth="1"/>
    <col min="14357" max="14361" width="9.140625" style="1"/>
    <col min="14362" max="14362" width="9.7109375" style="1" customWidth="1"/>
    <col min="14363" max="14607" width="9.140625" style="1"/>
    <col min="14608" max="14608" width="4.140625" style="1" customWidth="1"/>
    <col min="14609" max="14609" width="25.140625" style="1" customWidth="1"/>
    <col min="14610" max="14610" width="9.42578125" style="1" customWidth="1"/>
    <col min="14611" max="14611" width="8.28515625" style="1" bestFit="1" customWidth="1"/>
    <col min="14612" max="14612" width="7" style="1" bestFit="1" customWidth="1"/>
    <col min="14613" max="14617" width="9.140625" style="1"/>
    <col min="14618" max="14618" width="9.7109375" style="1" customWidth="1"/>
    <col min="14619" max="14863" width="9.140625" style="1"/>
    <col min="14864" max="14864" width="4.140625" style="1" customWidth="1"/>
    <col min="14865" max="14865" width="25.140625" style="1" customWidth="1"/>
    <col min="14866" max="14866" width="9.42578125" style="1" customWidth="1"/>
    <col min="14867" max="14867" width="8.28515625" style="1" bestFit="1" customWidth="1"/>
    <col min="14868" max="14868" width="7" style="1" bestFit="1" customWidth="1"/>
    <col min="14869" max="14873" width="9.140625" style="1"/>
    <col min="14874" max="14874" width="9.7109375" style="1" customWidth="1"/>
    <col min="14875" max="15119" width="9.140625" style="1"/>
    <col min="15120" max="15120" width="4.140625" style="1" customWidth="1"/>
    <col min="15121" max="15121" width="25.140625" style="1" customWidth="1"/>
    <col min="15122" max="15122" width="9.42578125" style="1" customWidth="1"/>
    <col min="15123" max="15123" width="8.28515625" style="1" bestFit="1" customWidth="1"/>
    <col min="15124" max="15124" width="7" style="1" bestFit="1" customWidth="1"/>
    <col min="15125" max="15129" width="9.140625" style="1"/>
    <col min="15130" max="15130" width="9.7109375" style="1" customWidth="1"/>
    <col min="15131" max="15375" width="9.140625" style="1"/>
    <col min="15376" max="15376" width="4.140625" style="1" customWidth="1"/>
    <col min="15377" max="15377" width="25.140625" style="1" customWidth="1"/>
    <col min="15378" max="15378" width="9.42578125" style="1" customWidth="1"/>
    <col min="15379" max="15379" width="8.28515625" style="1" bestFit="1" customWidth="1"/>
    <col min="15380" max="15380" width="7" style="1" bestFit="1" customWidth="1"/>
    <col min="15381" max="15385" width="9.140625" style="1"/>
    <col min="15386" max="15386" width="9.7109375" style="1" customWidth="1"/>
    <col min="15387" max="15631" width="9.140625" style="1"/>
    <col min="15632" max="15632" width="4.140625" style="1" customWidth="1"/>
    <col min="15633" max="15633" width="25.140625" style="1" customWidth="1"/>
    <col min="15634" max="15634" width="9.42578125" style="1" customWidth="1"/>
    <col min="15635" max="15635" width="8.28515625" style="1" bestFit="1" customWidth="1"/>
    <col min="15636" max="15636" width="7" style="1" bestFit="1" customWidth="1"/>
    <col min="15637" max="15641" width="9.140625" style="1"/>
    <col min="15642" max="15642" width="9.7109375" style="1" customWidth="1"/>
    <col min="15643" max="15887" width="9.140625" style="1"/>
    <col min="15888" max="15888" width="4.140625" style="1" customWidth="1"/>
    <col min="15889" max="15889" width="25.140625" style="1" customWidth="1"/>
    <col min="15890" max="15890" width="9.42578125" style="1" customWidth="1"/>
    <col min="15891" max="15891" width="8.28515625" style="1" bestFit="1" customWidth="1"/>
    <col min="15892" max="15892" width="7" style="1" bestFit="1" customWidth="1"/>
    <col min="15893" max="15897" width="9.140625" style="1"/>
    <col min="15898" max="15898" width="9.7109375" style="1" customWidth="1"/>
    <col min="15899" max="16143" width="9.140625" style="1"/>
    <col min="16144" max="16144" width="4.140625" style="1" customWidth="1"/>
    <col min="16145" max="16145" width="25.140625" style="1" customWidth="1"/>
    <col min="16146" max="16146" width="9.42578125" style="1" customWidth="1"/>
    <col min="16147" max="16147" width="8.28515625" style="1" bestFit="1" customWidth="1"/>
    <col min="16148" max="16148" width="7" style="1" bestFit="1" customWidth="1"/>
    <col min="16149" max="16153" width="9.140625" style="1"/>
    <col min="16154" max="16154" width="9.7109375" style="1" customWidth="1"/>
    <col min="16155" max="16384" width="9.140625" style="1"/>
  </cols>
  <sheetData>
    <row r="1" spans="1:38" ht="51.75" customHeight="1" x14ac:dyDescent="0.25">
      <c r="A1" s="138" t="s">
        <v>66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38" ht="45.75" customHeight="1" x14ac:dyDescent="0.25">
      <c r="A2" s="110"/>
      <c r="B2" s="111"/>
      <c r="C2" s="137" t="s">
        <v>75</v>
      </c>
      <c r="D2" s="137"/>
      <c r="E2" s="137"/>
      <c r="F2" s="137" t="s">
        <v>67</v>
      </c>
      <c r="G2" s="137"/>
      <c r="H2" s="137"/>
      <c r="I2" s="128"/>
      <c r="J2" s="129"/>
      <c r="K2" s="130"/>
      <c r="L2" s="137" t="s">
        <v>78</v>
      </c>
      <c r="M2" s="137"/>
      <c r="N2" s="137"/>
      <c r="O2" s="137" t="s">
        <v>78</v>
      </c>
      <c r="P2" s="137"/>
      <c r="Q2" s="137"/>
      <c r="R2" s="137" t="s">
        <v>83</v>
      </c>
      <c r="S2" s="137"/>
      <c r="T2" s="137"/>
      <c r="U2" s="137"/>
      <c r="V2" s="137"/>
      <c r="W2" s="137"/>
      <c r="X2" s="137" t="s">
        <v>85</v>
      </c>
      <c r="Y2" s="137"/>
      <c r="Z2" s="137"/>
      <c r="AA2" s="137" t="s">
        <v>86</v>
      </c>
      <c r="AB2" s="137"/>
      <c r="AC2" s="137"/>
      <c r="AD2" s="137"/>
      <c r="AE2" s="137"/>
      <c r="AF2" s="137"/>
      <c r="AG2" s="128"/>
      <c r="AH2" s="129"/>
      <c r="AI2" s="130"/>
      <c r="AJ2" s="131" t="s">
        <v>68</v>
      </c>
      <c r="AK2" s="132"/>
      <c r="AL2" s="133"/>
    </row>
    <row r="3" spans="1:38" ht="28.5" customHeight="1" x14ac:dyDescent="0.2">
      <c r="A3" s="139" t="s">
        <v>0</v>
      </c>
      <c r="B3" s="141" t="s">
        <v>1</v>
      </c>
      <c r="C3" s="127" t="s">
        <v>46</v>
      </c>
      <c r="D3" s="127"/>
      <c r="E3" s="127"/>
      <c r="F3" s="127" t="s">
        <v>47</v>
      </c>
      <c r="G3" s="127"/>
      <c r="H3" s="127"/>
      <c r="I3" s="143" t="s">
        <v>2</v>
      </c>
      <c r="J3" s="143"/>
      <c r="K3" s="144"/>
      <c r="L3" s="127" t="s">
        <v>79</v>
      </c>
      <c r="M3" s="127"/>
      <c r="N3" s="127"/>
      <c r="O3" s="127" t="s">
        <v>25</v>
      </c>
      <c r="P3" s="127"/>
      <c r="Q3" s="127"/>
      <c r="R3" s="127" t="s">
        <v>45</v>
      </c>
      <c r="S3" s="127"/>
      <c r="T3" s="127"/>
      <c r="U3" s="127" t="s">
        <v>47</v>
      </c>
      <c r="V3" s="127"/>
      <c r="W3" s="127"/>
      <c r="X3" s="127" t="s">
        <v>45</v>
      </c>
      <c r="Y3" s="127"/>
      <c r="Z3" s="127"/>
      <c r="AA3" s="127" t="s">
        <v>45</v>
      </c>
      <c r="AB3" s="127"/>
      <c r="AC3" s="127"/>
      <c r="AD3" s="127" t="s">
        <v>47</v>
      </c>
      <c r="AE3" s="127"/>
      <c r="AF3" s="127"/>
      <c r="AG3" s="127" t="s">
        <v>64</v>
      </c>
      <c r="AH3" s="127"/>
      <c r="AI3" s="127"/>
      <c r="AJ3" s="134"/>
      <c r="AK3" s="135"/>
      <c r="AL3" s="136"/>
    </row>
    <row r="4" spans="1:38" ht="25.5" x14ac:dyDescent="0.2">
      <c r="A4" s="140"/>
      <c r="B4" s="142"/>
      <c r="C4" s="2" t="s">
        <v>3</v>
      </c>
      <c r="D4" s="2" t="s">
        <v>4</v>
      </c>
      <c r="E4" s="2" t="s">
        <v>5</v>
      </c>
      <c r="F4" s="2" t="s">
        <v>3</v>
      </c>
      <c r="G4" s="2" t="s">
        <v>4</v>
      </c>
      <c r="H4" s="2" t="s">
        <v>5</v>
      </c>
      <c r="I4" s="2" t="s">
        <v>3</v>
      </c>
      <c r="J4" s="2" t="s">
        <v>4</v>
      </c>
      <c r="K4" s="3" t="s">
        <v>5</v>
      </c>
      <c r="L4" s="17" t="s">
        <v>3</v>
      </c>
      <c r="M4" s="2" t="s">
        <v>4</v>
      </c>
      <c r="N4" s="2" t="s">
        <v>5</v>
      </c>
      <c r="O4" s="2" t="s">
        <v>3</v>
      </c>
      <c r="P4" s="2" t="s">
        <v>4</v>
      </c>
      <c r="Q4" s="2" t="s">
        <v>5</v>
      </c>
      <c r="R4" s="2" t="s">
        <v>3</v>
      </c>
      <c r="S4" s="2" t="s">
        <v>4</v>
      </c>
      <c r="T4" s="11" t="s">
        <v>5</v>
      </c>
      <c r="U4" s="18" t="s">
        <v>3</v>
      </c>
      <c r="V4" s="18" t="s">
        <v>4</v>
      </c>
      <c r="W4" s="18" t="s">
        <v>5</v>
      </c>
      <c r="X4" s="18" t="s">
        <v>3</v>
      </c>
      <c r="Y4" s="18" t="s">
        <v>4</v>
      </c>
      <c r="Z4" s="18" t="s">
        <v>5</v>
      </c>
      <c r="AA4" s="19" t="s">
        <v>3</v>
      </c>
      <c r="AB4" s="19" t="s">
        <v>4</v>
      </c>
      <c r="AC4" s="19" t="s">
        <v>5</v>
      </c>
      <c r="AD4" s="88" t="s">
        <v>3</v>
      </c>
      <c r="AE4" s="88" t="s">
        <v>4</v>
      </c>
      <c r="AF4" s="88" t="s">
        <v>5</v>
      </c>
      <c r="AG4" s="99" t="s">
        <v>3</v>
      </c>
      <c r="AH4" s="99" t="s">
        <v>4</v>
      </c>
      <c r="AI4" s="99" t="s">
        <v>5</v>
      </c>
      <c r="AJ4" s="18" t="s">
        <v>3</v>
      </c>
      <c r="AK4" s="2" t="s">
        <v>4</v>
      </c>
      <c r="AL4" s="3" t="s">
        <v>5</v>
      </c>
    </row>
    <row r="5" spans="1:38" ht="15.75" x14ac:dyDescent="0.25">
      <c r="A5" s="4">
        <v>1</v>
      </c>
      <c r="B5" s="5" t="s">
        <v>6</v>
      </c>
      <c r="C5" s="108">
        <v>4190</v>
      </c>
      <c r="D5" s="108">
        <v>840</v>
      </c>
      <c r="E5" s="6">
        <f>IF(C5=0,0,D5/C5*100)</f>
        <v>20.047732696897373</v>
      </c>
      <c r="F5" s="108">
        <v>165</v>
      </c>
      <c r="G5" s="108"/>
      <c r="H5" s="6">
        <f>G5/F5*100</f>
        <v>0</v>
      </c>
      <c r="I5" s="108"/>
      <c r="J5" s="108"/>
      <c r="K5" s="6" t="e">
        <f>J5/I5*100</f>
        <v>#DIV/0!</v>
      </c>
      <c r="L5" s="108">
        <v>2100</v>
      </c>
      <c r="M5" s="108"/>
      <c r="N5" s="16">
        <f>M5/L5</f>
        <v>0</v>
      </c>
      <c r="O5" s="108">
        <v>2100</v>
      </c>
      <c r="P5" s="108">
        <v>210</v>
      </c>
      <c r="Q5" s="16">
        <f>P5/O5</f>
        <v>0.1</v>
      </c>
      <c r="R5" s="108">
        <v>2975</v>
      </c>
      <c r="S5" s="108">
        <v>50</v>
      </c>
      <c r="T5" s="12">
        <f>S5/R5*100</f>
        <v>1.680672268907563</v>
      </c>
      <c r="U5" s="108"/>
      <c r="V5" s="108"/>
      <c r="W5" s="6" t="e">
        <f>V5/U5*100</f>
        <v>#DIV/0!</v>
      </c>
      <c r="X5" s="108">
        <v>2975</v>
      </c>
      <c r="Y5" s="108">
        <v>80</v>
      </c>
      <c r="Z5" s="6">
        <f>Y5/X5*100</f>
        <v>2.6890756302521011</v>
      </c>
      <c r="AA5" s="108">
        <v>2895</v>
      </c>
      <c r="AB5" s="108"/>
      <c r="AC5" s="20">
        <f>AB5/AA5*100</f>
        <v>0</v>
      </c>
      <c r="AD5" s="108"/>
      <c r="AE5" s="108"/>
      <c r="AF5" s="20" t="e">
        <f>AE5/AD5*100</f>
        <v>#DIV/0!</v>
      </c>
      <c r="AG5" s="108"/>
      <c r="AH5" s="108"/>
      <c r="AI5" s="20" t="e">
        <f>AH5/AG5*100</f>
        <v>#DIV/0!</v>
      </c>
      <c r="AJ5" s="109">
        <f>C5+F5+L5+O5+R5+U5+X5+AD5+AG5+AA5</f>
        <v>17400</v>
      </c>
      <c r="AK5" s="108">
        <f>D5+G5+M5+P5+S5+V5+Y5+AE5+AH5+AB5</f>
        <v>1180</v>
      </c>
      <c r="AL5" s="13">
        <f>AK5/AJ5*100</f>
        <v>6.7816091954022992</v>
      </c>
    </row>
    <row r="6" spans="1:38" ht="15.75" x14ac:dyDescent="0.25">
      <c r="A6" s="4">
        <v>2</v>
      </c>
      <c r="B6" s="5" t="s">
        <v>7</v>
      </c>
      <c r="C6" s="108">
        <v>1607</v>
      </c>
      <c r="D6" s="108"/>
      <c r="E6" s="6">
        <f t="shared" ref="E6:E23" si="0">IF(C6=0,0,D6/C6*100)</f>
        <v>0</v>
      </c>
      <c r="F6" s="108"/>
      <c r="G6" s="108"/>
      <c r="H6" s="6"/>
      <c r="I6" s="108"/>
      <c r="J6" s="108"/>
      <c r="K6" s="6" t="e">
        <f t="shared" ref="K6:K22" si="1">J6/I6*100</f>
        <v>#DIV/0!</v>
      </c>
      <c r="L6" s="108">
        <v>298</v>
      </c>
      <c r="M6" s="108"/>
      <c r="N6" s="16">
        <f>M6/L6</f>
        <v>0</v>
      </c>
      <c r="O6" s="108">
        <v>1753</v>
      </c>
      <c r="P6" s="108">
        <v>931</v>
      </c>
      <c r="Q6" s="16">
        <f>P6/O6</f>
        <v>0.53108956075299485</v>
      </c>
      <c r="R6" s="108"/>
      <c r="S6" s="108"/>
      <c r="T6" s="12" t="e">
        <f>S6/R6*100</f>
        <v>#DIV/0!</v>
      </c>
      <c r="U6" s="108"/>
      <c r="V6" s="108"/>
      <c r="W6" s="6" t="e">
        <f t="shared" ref="W6:W23" si="2">V6/U6*100</f>
        <v>#DIV/0!</v>
      </c>
      <c r="X6" s="108">
        <v>1110</v>
      </c>
      <c r="Y6" s="108"/>
      <c r="Z6" s="6">
        <f t="shared" ref="Z6:Z23" si="3">Y6/X6*100</f>
        <v>0</v>
      </c>
      <c r="AA6" s="108">
        <v>1476</v>
      </c>
      <c r="AB6" s="108">
        <v>526</v>
      </c>
      <c r="AC6" s="20">
        <f t="shared" ref="AC6:AC22" si="4">AB6/AA6*100</f>
        <v>35.636856368563684</v>
      </c>
      <c r="AD6" s="108"/>
      <c r="AE6" s="108"/>
      <c r="AF6" s="20" t="e">
        <f t="shared" ref="AF6:AF23" si="5">AE6/AD6*100</f>
        <v>#DIV/0!</v>
      </c>
      <c r="AG6" s="108"/>
      <c r="AH6" s="108"/>
      <c r="AI6" s="20" t="e">
        <f t="shared" ref="AI6:AI22" si="6">AH6/AG6*100</f>
        <v>#DIV/0!</v>
      </c>
      <c r="AJ6" s="109">
        <f>C6+F6+L6+O6+R6+U6+X6+AD6+AG6+AA6</f>
        <v>6244</v>
      </c>
      <c r="AK6" s="108">
        <f t="shared" ref="AK6:AK22" si="7">D6+G6+M6+P6+S6+V6+Y6+AE6+AH6+AB6</f>
        <v>1457</v>
      </c>
      <c r="AL6" s="13">
        <f t="shared" ref="AL6:AL23" si="8">AK6/AJ6*100</f>
        <v>23.334401024983983</v>
      </c>
    </row>
    <row r="7" spans="1:38" ht="15.75" x14ac:dyDescent="0.25">
      <c r="A7" s="4">
        <v>3</v>
      </c>
      <c r="B7" s="5" t="s">
        <v>8</v>
      </c>
      <c r="C7" s="108">
        <v>8849</v>
      </c>
      <c r="D7" s="108">
        <v>568</v>
      </c>
      <c r="E7" s="6">
        <f t="shared" si="0"/>
        <v>6.4188043846762337</v>
      </c>
      <c r="F7" s="108">
        <v>56</v>
      </c>
      <c r="G7" s="108">
        <v>20</v>
      </c>
      <c r="H7" s="6">
        <f t="shared" ref="H7:H23" si="9">G7/F7*100</f>
        <v>35.714285714285715</v>
      </c>
      <c r="I7" s="108">
        <f t="shared" ref="I7:J22" si="10">C7+F7</f>
        <v>8905</v>
      </c>
      <c r="J7" s="108">
        <f t="shared" si="10"/>
        <v>588</v>
      </c>
      <c r="K7" s="6">
        <f t="shared" si="1"/>
        <v>6.6030320044918582</v>
      </c>
      <c r="L7" s="108">
        <v>2400</v>
      </c>
      <c r="M7" s="119">
        <v>100</v>
      </c>
      <c r="N7" s="16">
        <f t="shared" ref="N7:N23" si="11">M7/L7</f>
        <v>4.1666666666666664E-2</v>
      </c>
      <c r="O7" s="108">
        <v>1321</v>
      </c>
      <c r="P7" s="108">
        <v>42</v>
      </c>
      <c r="Q7" s="16">
        <f t="shared" ref="Q7:Q23" si="12">P7/O7</f>
        <v>3.1794095382286149E-2</v>
      </c>
      <c r="R7" s="108">
        <v>3579</v>
      </c>
      <c r="S7" s="108">
        <v>439</v>
      </c>
      <c r="T7" s="12">
        <f t="shared" ref="T7:T22" si="13">S7/R7*100</f>
        <v>12.26599608829282</v>
      </c>
      <c r="U7" s="108"/>
      <c r="V7" s="108"/>
      <c r="W7" s="6" t="e">
        <f t="shared" si="2"/>
        <v>#DIV/0!</v>
      </c>
      <c r="X7" s="108">
        <v>3140</v>
      </c>
      <c r="Y7" s="108">
        <v>400</v>
      </c>
      <c r="Z7" s="6">
        <f t="shared" si="3"/>
        <v>12.738853503184714</v>
      </c>
      <c r="AA7" s="108">
        <v>2740</v>
      </c>
      <c r="AB7" s="108"/>
      <c r="AC7" s="20">
        <f t="shared" si="4"/>
        <v>0</v>
      </c>
      <c r="AD7" s="108"/>
      <c r="AE7" s="108"/>
      <c r="AF7" s="20" t="e">
        <f t="shared" si="5"/>
        <v>#DIV/0!</v>
      </c>
      <c r="AG7" s="108"/>
      <c r="AH7" s="108"/>
      <c r="AI7" s="20" t="e">
        <f t="shared" si="6"/>
        <v>#DIV/0!</v>
      </c>
      <c r="AJ7" s="109">
        <f t="shared" ref="AJ7:AJ22" si="14">C7+F7+L7+O7+R7+U7+X7+AD7+AG7+AA7</f>
        <v>22085</v>
      </c>
      <c r="AK7" s="108">
        <f t="shared" si="7"/>
        <v>1569</v>
      </c>
      <c r="AL7" s="13">
        <f t="shared" si="8"/>
        <v>7.104369481548563</v>
      </c>
    </row>
    <row r="8" spans="1:38" ht="15.75" x14ac:dyDescent="0.25">
      <c r="A8" s="4">
        <v>4</v>
      </c>
      <c r="B8" s="5" t="s">
        <v>9</v>
      </c>
      <c r="C8" s="108">
        <v>5540</v>
      </c>
      <c r="D8" s="108">
        <v>95</v>
      </c>
      <c r="E8" s="6">
        <f t="shared" si="0"/>
        <v>1.7148014440433215</v>
      </c>
      <c r="F8" s="108">
        <v>70</v>
      </c>
      <c r="G8" s="108">
        <v>20</v>
      </c>
      <c r="H8" s="6">
        <f t="shared" si="9"/>
        <v>28.571428571428569</v>
      </c>
      <c r="I8" s="108">
        <f t="shared" si="10"/>
        <v>5610</v>
      </c>
      <c r="J8" s="108">
        <f t="shared" si="10"/>
        <v>115</v>
      </c>
      <c r="K8" s="6">
        <f t="shared" si="1"/>
        <v>2.0499108734402851</v>
      </c>
      <c r="L8" s="108">
        <v>5300</v>
      </c>
      <c r="M8" s="108"/>
      <c r="N8" s="16">
        <f t="shared" si="11"/>
        <v>0</v>
      </c>
      <c r="O8" s="108">
        <v>945</v>
      </c>
      <c r="P8" s="108">
        <v>179</v>
      </c>
      <c r="Q8" s="16">
        <f t="shared" si="12"/>
        <v>0.18941798941798943</v>
      </c>
      <c r="R8" s="108"/>
      <c r="S8" s="108"/>
      <c r="T8" s="12" t="e">
        <f t="shared" si="13"/>
        <v>#DIV/0!</v>
      </c>
      <c r="U8" s="108"/>
      <c r="V8" s="108"/>
      <c r="W8" s="6" t="e">
        <f t="shared" si="2"/>
        <v>#DIV/0!</v>
      </c>
      <c r="X8" s="108">
        <v>5864</v>
      </c>
      <c r="Y8" s="108"/>
      <c r="Z8" s="6">
        <f t="shared" si="3"/>
        <v>0</v>
      </c>
      <c r="AA8" s="108">
        <v>5864</v>
      </c>
      <c r="AB8" s="108"/>
      <c r="AC8" s="20">
        <f t="shared" si="4"/>
        <v>0</v>
      </c>
      <c r="AD8" s="108"/>
      <c r="AE8" s="108"/>
      <c r="AF8" s="20" t="e">
        <f t="shared" si="5"/>
        <v>#DIV/0!</v>
      </c>
      <c r="AG8" s="108"/>
      <c r="AH8" s="108"/>
      <c r="AI8" s="20" t="e">
        <f t="shared" si="6"/>
        <v>#DIV/0!</v>
      </c>
      <c r="AJ8" s="109">
        <f t="shared" si="14"/>
        <v>23583</v>
      </c>
      <c r="AK8" s="108">
        <f t="shared" si="7"/>
        <v>294</v>
      </c>
      <c r="AL8" s="13">
        <f t="shared" si="8"/>
        <v>1.2466607301869992</v>
      </c>
    </row>
    <row r="9" spans="1:38" ht="15.75" x14ac:dyDescent="0.25">
      <c r="A9" s="4">
        <v>5</v>
      </c>
      <c r="B9" s="5" t="s">
        <v>10</v>
      </c>
      <c r="C9" s="108">
        <v>4120</v>
      </c>
      <c r="D9" s="108">
        <v>480</v>
      </c>
      <c r="E9" s="6">
        <f t="shared" si="0"/>
        <v>11.650485436893204</v>
      </c>
      <c r="F9" s="108">
        <v>10</v>
      </c>
      <c r="G9" s="108">
        <v>10</v>
      </c>
      <c r="H9" s="6">
        <f t="shared" si="9"/>
        <v>100</v>
      </c>
      <c r="I9" s="108">
        <f t="shared" si="10"/>
        <v>4130</v>
      </c>
      <c r="J9" s="108">
        <f t="shared" si="10"/>
        <v>490</v>
      </c>
      <c r="K9" s="6">
        <f t="shared" si="1"/>
        <v>11.864406779661017</v>
      </c>
      <c r="L9" s="108">
        <v>2270</v>
      </c>
      <c r="M9" s="108"/>
      <c r="N9" s="16">
        <f t="shared" si="11"/>
        <v>0</v>
      </c>
      <c r="O9" s="108">
        <v>1370</v>
      </c>
      <c r="P9" s="108">
        <v>190</v>
      </c>
      <c r="Q9" s="16">
        <f t="shared" si="12"/>
        <v>0.13868613138686131</v>
      </c>
      <c r="R9" s="108"/>
      <c r="S9" s="108"/>
      <c r="T9" s="12" t="e">
        <f t="shared" si="13"/>
        <v>#DIV/0!</v>
      </c>
      <c r="U9" s="108"/>
      <c r="V9" s="108"/>
      <c r="W9" s="6" t="e">
        <f t="shared" si="2"/>
        <v>#DIV/0!</v>
      </c>
      <c r="X9" s="108">
        <v>3450</v>
      </c>
      <c r="Y9" s="108"/>
      <c r="Z9" s="6">
        <f t="shared" si="3"/>
        <v>0</v>
      </c>
      <c r="AA9" s="108">
        <v>3450</v>
      </c>
      <c r="AB9" s="108"/>
      <c r="AC9" s="20">
        <f t="shared" si="4"/>
        <v>0</v>
      </c>
      <c r="AD9" s="108"/>
      <c r="AE9" s="108"/>
      <c r="AF9" s="20" t="e">
        <f t="shared" si="5"/>
        <v>#DIV/0!</v>
      </c>
      <c r="AG9" s="108"/>
      <c r="AH9" s="108"/>
      <c r="AI9" s="20" t="e">
        <f t="shared" si="6"/>
        <v>#DIV/0!</v>
      </c>
      <c r="AJ9" s="109">
        <f t="shared" si="14"/>
        <v>14670</v>
      </c>
      <c r="AK9" s="108">
        <f t="shared" si="7"/>
        <v>680</v>
      </c>
      <c r="AL9" s="13">
        <f t="shared" si="8"/>
        <v>4.6353101567825492</v>
      </c>
    </row>
    <row r="10" spans="1:38" ht="15.75" x14ac:dyDescent="0.25">
      <c r="A10" s="4">
        <v>6</v>
      </c>
      <c r="B10" s="5" t="s">
        <v>11</v>
      </c>
      <c r="C10" s="108">
        <v>14012</v>
      </c>
      <c r="D10" s="108">
        <v>1028</v>
      </c>
      <c r="E10" s="6">
        <f>IF(C10=0,0,D10/C10*100)</f>
        <v>7.3365686554381959</v>
      </c>
      <c r="F10" s="108"/>
      <c r="G10" s="108"/>
      <c r="H10" s="6" t="e">
        <f t="shared" si="9"/>
        <v>#DIV/0!</v>
      </c>
      <c r="I10" s="108">
        <f t="shared" si="10"/>
        <v>14012</v>
      </c>
      <c r="J10" s="108">
        <f t="shared" si="10"/>
        <v>1028</v>
      </c>
      <c r="K10" s="6">
        <f t="shared" si="1"/>
        <v>7.3365686554381959</v>
      </c>
      <c r="L10" s="108">
        <v>8281</v>
      </c>
      <c r="M10" s="108"/>
      <c r="N10" s="16">
        <f t="shared" si="11"/>
        <v>0</v>
      </c>
      <c r="O10" s="108">
        <v>3715</v>
      </c>
      <c r="P10" s="108">
        <v>420</v>
      </c>
      <c r="Q10" s="16">
        <f t="shared" si="12"/>
        <v>0.11305518169582772</v>
      </c>
      <c r="R10" s="108">
        <v>1815</v>
      </c>
      <c r="S10" s="108">
        <v>385</v>
      </c>
      <c r="T10" s="12">
        <f t="shared" si="13"/>
        <v>21.212121212121211</v>
      </c>
      <c r="U10" s="108"/>
      <c r="V10" s="108"/>
      <c r="W10" s="6" t="e">
        <f t="shared" si="2"/>
        <v>#DIV/0!</v>
      </c>
      <c r="X10" s="108">
        <v>1580</v>
      </c>
      <c r="Y10" s="108">
        <v>150</v>
      </c>
      <c r="Z10" s="6">
        <f t="shared" si="3"/>
        <v>9.4936708860759502</v>
      </c>
      <c r="AA10" s="108">
        <v>1790</v>
      </c>
      <c r="AB10" s="108">
        <v>405</v>
      </c>
      <c r="AC10" s="20">
        <f t="shared" si="4"/>
        <v>22.625698324022348</v>
      </c>
      <c r="AD10" s="108"/>
      <c r="AE10" s="108"/>
      <c r="AF10" s="20" t="e">
        <f t="shared" si="5"/>
        <v>#DIV/0!</v>
      </c>
      <c r="AG10" s="108"/>
      <c r="AH10" s="108"/>
      <c r="AI10" s="20" t="e">
        <f t="shared" si="6"/>
        <v>#DIV/0!</v>
      </c>
      <c r="AJ10" s="109">
        <f t="shared" si="14"/>
        <v>31193</v>
      </c>
      <c r="AK10" s="108">
        <f t="shared" si="7"/>
        <v>2388</v>
      </c>
      <c r="AL10" s="13">
        <f t="shared" si="8"/>
        <v>7.6555637482768573</v>
      </c>
    </row>
    <row r="11" spans="1:38" ht="15.75" x14ac:dyDescent="0.25">
      <c r="A11" s="4">
        <v>7</v>
      </c>
      <c r="B11" s="5" t="s">
        <v>12</v>
      </c>
      <c r="C11" s="108">
        <v>1559</v>
      </c>
      <c r="D11" s="108">
        <v>131</v>
      </c>
      <c r="E11" s="6">
        <f t="shared" si="0"/>
        <v>8.402822322001283</v>
      </c>
      <c r="F11" s="108"/>
      <c r="G11" s="108"/>
      <c r="H11" s="6" t="e">
        <f t="shared" si="9"/>
        <v>#DIV/0!</v>
      </c>
      <c r="I11" s="108">
        <f t="shared" si="10"/>
        <v>1559</v>
      </c>
      <c r="J11" s="108">
        <f t="shared" si="10"/>
        <v>131</v>
      </c>
      <c r="K11" s="6">
        <f t="shared" si="1"/>
        <v>8.402822322001283</v>
      </c>
      <c r="L11" s="108">
        <v>1360</v>
      </c>
      <c r="M11" s="108"/>
      <c r="N11" s="16">
        <f t="shared" si="11"/>
        <v>0</v>
      </c>
      <c r="O11" s="108">
        <v>467</v>
      </c>
      <c r="P11" s="108">
        <v>12</v>
      </c>
      <c r="Q11" s="16">
        <f t="shared" si="12"/>
        <v>2.569593147751606E-2</v>
      </c>
      <c r="R11" s="108">
        <v>1827</v>
      </c>
      <c r="S11" s="108">
        <v>61</v>
      </c>
      <c r="T11" s="12">
        <f t="shared" si="13"/>
        <v>3.3388067870826497</v>
      </c>
      <c r="U11" s="108"/>
      <c r="V11" s="108"/>
      <c r="W11" s="6" t="e">
        <f t="shared" si="2"/>
        <v>#DIV/0!</v>
      </c>
      <c r="X11" s="108">
        <v>1766</v>
      </c>
      <c r="Y11" s="108">
        <v>50</v>
      </c>
      <c r="Z11" s="6">
        <f t="shared" si="3"/>
        <v>2.8312570781426953</v>
      </c>
      <c r="AA11" s="108"/>
      <c r="AB11" s="108"/>
      <c r="AC11" s="20" t="e">
        <f t="shared" si="4"/>
        <v>#DIV/0!</v>
      </c>
      <c r="AD11" s="108"/>
      <c r="AE11" s="108"/>
      <c r="AF11" s="20" t="e">
        <f t="shared" si="5"/>
        <v>#DIV/0!</v>
      </c>
      <c r="AG11" s="108"/>
      <c r="AH11" s="108"/>
      <c r="AI11" s="20" t="e">
        <f t="shared" si="6"/>
        <v>#DIV/0!</v>
      </c>
      <c r="AJ11" s="109">
        <f t="shared" si="14"/>
        <v>6979</v>
      </c>
      <c r="AK11" s="108">
        <f t="shared" si="7"/>
        <v>254</v>
      </c>
      <c r="AL11" s="13">
        <f t="shared" si="8"/>
        <v>3.6394898982662274</v>
      </c>
    </row>
    <row r="12" spans="1:38" ht="15.75" x14ac:dyDescent="0.25">
      <c r="A12" s="4">
        <v>8</v>
      </c>
      <c r="B12" s="5" t="s">
        <v>13</v>
      </c>
      <c r="C12" s="108">
        <v>2815</v>
      </c>
      <c r="D12" s="108">
        <v>170</v>
      </c>
      <c r="E12" s="6">
        <f t="shared" si="0"/>
        <v>6.0390763765541742</v>
      </c>
      <c r="F12" s="108"/>
      <c r="G12" s="108"/>
      <c r="H12" s="6" t="e">
        <f t="shared" si="9"/>
        <v>#DIV/0!</v>
      </c>
      <c r="I12" s="108">
        <f t="shared" si="10"/>
        <v>2815</v>
      </c>
      <c r="J12" s="108">
        <f t="shared" si="10"/>
        <v>170</v>
      </c>
      <c r="K12" s="6">
        <f t="shared" si="1"/>
        <v>6.0390763765541742</v>
      </c>
      <c r="L12" s="108">
        <v>2250</v>
      </c>
      <c r="M12" s="108">
        <v>250</v>
      </c>
      <c r="N12" s="16">
        <f t="shared" si="11"/>
        <v>0.1111111111111111</v>
      </c>
      <c r="O12" s="108">
        <v>565</v>
      </c>
      <c r="P12" s="108">
        <v>60</v>
      </c>
      <c r="Q12" s="16">
        <f t="shared" si="12"/>
        <v>0.10619469026548672</v>
      </c>
      <c r="R12" s="108">
        <v>2210</v>
      </c>
      <c r="S12" s="108"/>
      <c r="T12" s="12">
        <f t="shared" si="13"/>
        <v>0</v>
      </c>
      <c r="U12" s="108"/>
      <c r="V12" s="108"/>
      <c r="W12" s="6" t="e">
        <f t="shared" si="2"/>
        <v>#DIV/0!</v>
      </c>
      <c r="X12" s="108">
        <v>2270</v>
      </c>
      <c r="Y12" s="108">
        <v>60</v>
      </c>
      <c r="Z12" s="6">
        <f t="shared" si="3"/>
        <v>2.643171806167401</v>
      </c>
      <c r="AA12" s="108">
        <v>2210</v>
      </c>
      <c r="AB12" s="108">
        <v>50</v>
      </c>
      <c r="AC12" s="20">
        <f t="shared" si="4"/>
        <v>2.2624434389140271</v>
      </c>
      <c r="AD12" s="108"/>
      <c r="AE12" s="108"/>
      <c r="AF12" s="20" t="e">
        <f t="shared" si="5"/>
        <v>#DIV/0!</v>
      </c>
      <c r="AG12" s="108"/>
      <c r="AH12" s="108"/>
      <c r="AI12" s="20" t="e">
        <f t="shared" si="6"/>
        <v>#DIV/0!</v>
      </c>
      <c r="AJ12" s="109">
        <f t="shared" si="14"/>
        <v>12320</v>
      </c>
      <c r="AK12" s="108">
        <f t="shared" si="7"/>
        <v>590</v>
      </c>
      <c r="AL12" s="13">
        <f t="shared" si="8"/>
        <v>4.7889610389610393</v>
      </c>
    </row>
    <row r="13" spans="1:38" ht="15.75" x14ac:dyDescent="0.25">
      <c r="A13" s="4">
        <v>9</v>
      </c>
      <c r="B13" s="5" t="s">
        <v>14</v>
      </c>
      <c r="C13" s="108">
        <v>8736</v>
      </c>
      <c r="D13" s="108">
        <v>1504</v>
      </c>
      <c r="E13" s="6">
        <f t="shared" si="0"/>
        <v>17.216117216117215</v>
      </c>
      <c r="F13" s="108"/>
      <c r="G13" s="108"/>
      <c r="H13" s="6" t="e">
        <f t="shared" si="9"/>
        <v>#DIV/0!</v>
      </c>
      <c r="I13" s="108">
        <f t="shared" si="10"/>
        <v>8736</v>
      </c>
      <c r="J13" s="108">
        <f t="shared" si="10"/>
        <v>1504</v>
      </c>
      <c r="K13" s="6">
        <f t="shared" si="1"/>
        <v>17.216117216117215</v>
      </c>
      <c r="L13" s="108">
        <v>7072</v>
      </c>
      <c r="M13" s="108">
        <v>2178</v>
      </c>
      <c r="N13" s="16">
        <f t="shared" si="11"/>
        <v>0.30797511312217196</v>
      </c>
      <c r="O13" s="108"/>
      <c r="P13" s="108"/>
      <c r="Q13" s="16" t="e">
        <f t="shared" si="12"/>
        <v>#DIV/0!</v>
      </c>
      <c r="R13" s="108"/>
      <c r="S13" s="108"/>
      <c r="T13" s="12" t="e">
        <f t="shared" si="13"/>
        <v>#DIV/0!</v>
      </c>
      <c r="U13" s="108"/>
      <c r="V13" s="108"/>
      <c r="W13" s="6" t="e">
        <f t="shared" si="2"/>
        <v>#DIV/0!</v>
      </c>
      <c r="X13" s="108"/>
      <c r="Y13" s="108"/>
      <c r="Z13" s="6" t="e">
        <f t="shared" si="3"/>
        <v>#DIV/0!</v>
      </c>
      <c r="AA13" s="108"/>
      <c r="AB13" s="108"/>
      <c r="AC13" s="20" t="e">
        <f t="shared" si="4"/>
        <v>#DIV/0!</v>
      </c>
      <c r="AD13" s="108"/>
      <c r="AE13" s="108"/>
      <c r="AF13" s="20" t="e">
        <f t="shared" si="5"/>
        <v>#DIV/0!</v>
      </c>
      <c r="AG13" s="108"/>
      <c r="AH13" s="108"/>
      <c r="AI13" s="20" t="e">
        <f t="shared" si="6"/>
        <v>#DIV/0!</v>
      </c>
      <c r="AJ13" s="109">
        <f t="shared" si="14"/>
        <v>15808</v>
      </c>
      <c r="AK13" s="108">
        <f t="shared" si="7"/>
        <v>3682</v>
      </c>
      <c r="AL13" s="13">
        <f t="shared" si="8"/>
        <v>23.292004048582996</v>
      </c>
    </row>
    <row r="14" spans="1:38" ht="15.75" x14ac:dyDescent="0.25">
      <c r="A14" s="4">
        <v>10</v>
      </c>
      <c r="B14" s="5" t="s">
        <v>15</v>
      </c>
      <c r="C14" s="108">
        <v>7275</v>
      </c>
      <c r="D14" s="108">
        <v>1525</v>
      </c>
      <c r="E14" s="6">
        <f t="shared" si="0"/>
        <v>20.962199312714777</v>
      </c>
      <c r="F14" s="108">
        <v>340</v>
      </c>
      <c r="G14" s="108">
        <v>5</v>
      </c>
      <c r="H14" s="6">
        <f t="shared" si="9"/>
        <v>1.4705882352941175</v>
      </c>
      <c r="I14" s="108">
        <f t="shared" si="10"/>
        <v>7615</v>
      </c>
      <c r="J14" s="108">
        <f t="shared" si="10"/>
        <v>1530</v>
      </c>
      <c r="K14" s="6">
        <f t="shared" si="1"/>
        <v>20.091923834537099</v>
      </c>
      <c r="L14" s="108">
        <v>2350</v>
      </c>
      <c r="M14" s="108"/>
      <c r="N14" s="16">
        <f t="shared" si="11"/>
        <v>0</v>
      </c>
      <c r="O14" s="108">
        <v>2368</v>
      </c>
      <c r="P14" s="108">
        <v>1633</v>
      </c>
      <c r="Q14" s="16">
        <f t="shared" si="12"/>
        <v>0.68961148648648651</v>
      </c>
      <c r="R14" s="108">
        <v>280</v>
      </c>
      <c r="S14" s="108">
        <v>40</v>
      </c>
      <c r="T14" s="12">
        <f t="shared" si="13"/>
        <v>14.285714285714285</v>
      </c>
      <c r="U14" s="108"/>
      <c r="V14" s="108"/>
      <c r="W14" s="6" t="e">
        <f t="shared" si="2"/>
        <v>#DIV/0!</v>
      </c>
      <c r="X14" s="108">
        <v>240</v>
      </c>
      <c r="Y14" s="108">
        <v>5</v>
      </c>
      <c r="Z14" s="6">
        <f t="shared" si="3"/>
        <v>2.083333333333333</v>
      </c>
      <c r="AA14" s="108"/>
      <c r="AB14" s="108"/>
      <c r="AC14" s="20" t="e">
        <f t="shared" si="4"/>
        <v>#DIV/0!</v>
      </c>
      <c r="AD14" s="108"/>
      <c r="AE14" s="108"/>
      <c r="AF14" s="20" t="e">
        <f t="shared" si="5"/>
        <v>#DIV/0!</v>
      </c>
      <c r="AG14" s="108"/>
      <c r="AH14" s="108"/>
      <c r="AI14" s="20" t="e">
        <f t="shared" si="6"/>
        <v>#DIV/0!</v>
      </c>
      <c r="AJ14" s="109">
        <f t="shared" si="14"/>
        <v>12853</v>
      </c>
      <c r="AK14" s="108">
        <f t="shared" si="7"/>
        <v>3208</v>
      </c>
      <c r="AL14" s="13">
        <f t="shared" si="8"/>
        <v>24.959153505018282</v>
      </c>
    </row>
    <row r="15" spans="1:38" ht="15.75" x14ac:dyDescent="0.25">
      <c r="A15" s="4">
        <v>11</v>
      </c>
      <c r="B15" s="5" t="s">
        <v>16</v>
      </c>
      <c r="C15" s="108">
        <v>1390</v>
      </c>
      <c r="D15" s="108">
        <v>515</v>
      </c>
      <c r="E15" s="6">
        <f t="shared" si="0"/>
        <v>37.050359712230211</v>
      </c>
      <c r="F15" s="108"/>
      <c r="G15" s="108"/>
      <c r="H15" s="6" t="e">
        <f t="shared" si="9"/>
        <v>#DIV/0!</v>
      </c>
      <c r="I15" s="108">
        <f t="shared" si="10"/>
        <v>1390</v>
      </c>
      <c r="J15" s="108">
        <f t="shared" si="10"/>
        <v>515</v>
      </c>
      <c r="K15" s="6">
        <f t="shared" si="1"/>
        <v>37.050359712230211</v>
      </c>
      <c r="L15" s="108">
        <v>1600</v>
      </c>
      <c r="M15" s="108"/>
      <c r="N15" s="16">
        <f t="shared" si="11"/>
        <v>0</v>
      </c>
      <c r="O15" s="108">
        <v>2100</v>
      </c>
      <c r="P15" s="108">
        <v>1050</v>
      </c>
      <c r="Q15" s="16">
        <f t="shared" si="12"/>
        <v>0.5</v>
      </c>
      <c r="R15" s="108">
        <v>2300</v>
      </c>
      <c r="S15" s="108">
        <v>200</v>
      </c>
      <c r="T15" s="12">
        <f t="shared" si="13"/>
        <v>8.695652173913043</v>
      </c>
      <c r="U15" s="108"/>
      <c r="V15" s="108"/>
      <c r="W15" s="6" t="e">
        <f t="shared" si="2"/>
        <v>#DIV/0!</v>
      </c>
      <c r="X15" s="108">
        <v>2000</v>
      </c>
      <c r="Y15" s="108">
        <v>50</v>
      </c>
      <c r="Z15" s="6">
        <f t="shared" si="3"/>
        <v>2.5</v>
      </c>
      <c r="AA15" s="108"/>
      <c r="AB15" s="108"/>
      <c r="AC15" s="20" t="e">
        <f t="shared" si="4"/>
        <v>#DIV/0!</v>
      </c>
      <c r="AD15" s="108"/>
      <c r="AE15" s="108"/>
      <c r="AF15" s="20" t="e">
        <f t="shared" si="5"/>
        <v>#DIV/0!</v>
      </c>
      <c r="AG15" s="108"/>
      <c r="AH15" s="108"/>
      <c r="AI15" s="20" t="e">
        <f t="shared" si="6"/>
        <v>#DIV/0!</v>
      </c>
      <c r="AJ15" s="109">
        <f t="shared" si="14"/>
        <v>9390</v>
      </c>
      <c r="AK15" s="108">
        <f t="shared" si="7"/>
        <v>1815</v>
      </c>
      <c r="AL15" s="13">
        <f t="shared" si="8"/>
        <v>19.329073482428115</v>
      </c>
    </row>
    <row r="16" spans="1:38" ht="15.75" x14ac:dyDescent="0.25">
      <c r="A16" s="4">
        <v>12</v>
      </c>
      <c r="B16" s="5" t="s">
        <v>17</v>
      </c>
      <c r="C16" s="108">
        <v>4530</v>
      </c>
      <c r="D16" s="108">
        <v>410</v>
      </c>
      <c r="E16" s="6">
        <f t="shared" si="0"/>
        <v>9.0507726269315683</v>
      </c>
      <c r="F16" s="108"/>
      <c r="G16" s="108"/>
      <c r="H16" s="6"/>
      <c r="I16" s="108">
        <f t="shared" si="10"/>
        <v>4530</v>
      </c>
      <c r="J16" s="108">
        <f t="shared" si="10"/>
        <v>410</v>
      </c>
      <c r="K16" s="6">
        <f t="shared" si="1"/>
        <v>9.0507726269315683</v>
      </c>
      <c r="L16" s="108">
        <v>2200</v>
      </c>
      <c r="M16" s="108"/>
      <c r="N16" s="16">
        <f t="shared" si="11"/>
        <v>0</v>
      </c>
      <c r="O16" s="108">
        <v>1930</v>
      </c>
      <c r="P16" s="108">
        <v>260</v>
      </c>
      <c r="Q16" s="16">
        <f t="shared" si="12"/>
        <v>0.13471502590673576</v>
      </c>
      <c r="R16" s="108"/>
      <c r="S16" s="108"/>
      <c r="T16" s="12" t="e">
        <f t="shared" si="13"/>
        <v>#DIV/0!</v>
      </c>
      <c r="U16" s="108"/>
      <c r="V16" s="108"/>
      <c r="W16" s="6" t="e">
        <f t="shared" si="2"/>
        <v>#DIV/0!</v>
      </c>
      <c r="X16" s="108"/>
      <c r="Y16" s="108"/>
      <c r="Z16" s="6" t="e">
        <f t="shared" si="3"/>
        <v>#DIV/0!</v>
      </c>
      <c r="AA16" s="108">
        <v>1350</v>
      </c>
      <c r="AB16" s="108">
        <v>200</v>
      </c>
      <c r="AC16" s="20">
        <f t="shared" si="4"/>
        <v>14.814814814814813</v>
      </c>
      <c r="AD16" s="108"/>
      <c r="AE16" s="108"/>
      <c r="AF16" s="20" t="e">
        <f t="shared" si="5"/>
        <v>#DIV/0!</v>
      </c>
      <c r="AG16" s="108"/>
      <c r="AH16" s="108"/>
      <c r="AI16" s="20" t="e">
        <f t="shared" si="6"/>
        <v>#DIV/0!</v>
      </c>
      <c r="AJ16" s="109">
        <f t="shared" si="14"/>
        <v>10010</v>
      </c>
      <c r="AK16" s="108">
        <f t="shared" si="7"/>
        <v>870</v>
      </c>
      <c r="AL16" s="13">
        <f t="shared" si="8"/>
        <v>8.6913086913086914</v>
      </c>
    </row>
    <row r="17" spans="1:38" ht="15.75" x14ac:dyDescent="0.25">
      <c r="A17" s="4">
        <v>13</v>
      </c>
      <c r="B17" s="5" t="s">
        <v>18</v>
      </c>
      <c r="C17" s="108">
        <v>5581</v>
      </c>
      <c r="D17" s="108">
        <v>2800</v>
      </c>
      <c r="E17" s="6">
        <f t="shared" si="0"/>
        <v>50.170220390611</v>
      </c>
      <c r="F17" s="108"/>
      <c r="G17" s="108"/>
      <c r="H17" s="6"/>
      <c r="I17" s="108">
        <f t="shared" si="10"/>
        <v>5581</v>
      </c>
      <c r="J17" s="108">
        <f t="shared" si="10"/>
        <v>2800</v>
      </c>
      <c r="K17" s="6">
        <f t="shared" si="1"/>
        <v>50.170220390611</v>
      </c>
      <c r="L17" s="108"/>
      <c r="M17" s="108"/>
      <c r="N17" s="16" t="e">
        <f t="shared" si="11"/>
        <v>#DIV/0!</v>
      </c>
      <c r="O17" s="108"/>
      <c r="P17" s="108"/>
      <c r="Q17" s="16" t="e">
        <f t="shared" si="12"/>
        <v>#DIV/0!</v>
      </c>
      <c r="R17" s="108">
        <v>950</v>
      </c>
      <c r="S17" s="108">
        <v>950</v>
      </c>
      <c r="T17" s="12">
        <f t="shared" si="13"/>
        <v>100</v>
      </c>
      <c r="U17" s="108"/>
      <c r="V17" s="108"/>
      <c r="W17" s="6" t="e">
        <f t="shared" si="2"/>
        <v>#DIV/0!</v>
      </c>
      <c r="X17" s="108"/>
      <c r="Y17" s="108"/>
      <c r="Z17" s="6" t="e">
        <f t="shared" si="3"/>
        <v>#DIV/0!</v>
      </c>
      <c r="AA17" s="108">
        <v>600</v>
      </c>
      <c r="AB17" s="108">
        <v>600</v>
      </c>
      <c r="AC17" s="20">
        <f t="shared" si="4"/>
        <v>100</v>
      </c>
      <c r="AD17" s="108"/>
      <c r="AE17" s="108"/>
      <c r="AF17" s="20" t="e">
        <f t="shared" si="5"/>
        <v>#DIV/0!</v>
      </c>
      <c r="AG17" s="108"/>
      <c r="AH17" s="108"/>
      <c r="AI17" s="20" t="e">
        <f t="shared" si="6"/>
        <v>#DIV/0!</v>
      </c>
      <c r="AJ17" s="109">
        <f t="shared" si="14"/>
        <v>7131</v>
      </c>
      <c r="AK17" s="108">
        <f t="shared" si="7"/>
        <v>4350</v>
      </c>
      <c r="AL17" s="13">
        <f t="shared" si="8"/>
        <v>61.001262095077827</v>
      </c>
    </row>
    <row r="18" spans="1:38" ht="15.75" x14ac:dyDescent="0.25">
      <c r="A18" s="4">
        <v>14</v>
      </c>
      <c r="B18" s="5" t="s">
        <v>19</v>
      </c>
      <c r="C18" s="108">
        <v>2890</v>
      </c>
      <c r="D18" s="108">
        <v>210</v>
      </c>
      <c r="E18" s="6">
        <f t="shared" si="0"/>
        <v>7.2664359861591699</v>
      </c>
      <c r="F18" s="108"/>
      <c r="G18" s="108"/>
      <c r="H18" s="6"/>
      <c r="I18" s="108">
        <f t="shared" si="10"/>
        <v>2890</v>
      </c>
      <c r="J18" s="108">
        <f t="shared" si="10"/>
        <v>210</v>
      </c>
      <c r="K18" s="6">
        <f t="shared" si="1"/>
        <v>7.2664359861591699</v>
      </c>
      <c r="L18" s="108">
        <v>2000</v>
      </c>
      <c r="M18" s="108"/>
      <c r="N18" s="16">
        <f t="shared" si="11"/>
        <v>0</v>
      </c>
      <c r="O18" s="108">
        <v>600</v>
      </c>
      <c r="P18" s="108"/>
      <c r="Q18" s="16">
        <f t="shared" si="12"/>
        <v>0</v>
      </c>
      <c r="R18" s="108">
        <v>640</v>
      </c>
      <c r="S18" s="108"/>
      <c r="T18" s="12">
        <f t="shared" si="13"/>
        <v>0</v>
      </c>
      <c r="U18" s="108"/>
      <c r="V18" s="108"/>
      <c r="W18" s="6" t="e">
        <f t="shared" si="2"/>
        <v>#DIV/0!</v>
      </c>
      <c r="X18" s="108">
        <v>874</v>
      </c>
      <c r="Y18" s="108"/>
      <c r="Z18" s="6">
        <f t="shared" si="3"/>
        <v>0</v>
      </c>
      <c r="AA18" s="108">
        <v>840</v>
      </c>
      <c r="AB18" s="108"/>
      <c r="AC18" s="20">
        <f t="shared" si="4"/>
        <v>0</v>
      </c>
      <c r="AD18" s="108"/>
      <c r="AE18" s="108"/>
      <c r="AF18" s="20" t="e">
        <f t="shared" si="5"/>
        <v>#DIV/0!</v>
      </c>
      <c r="AG18" s="108"/>
      <c r="AH18" s="108"/>
      <c r="AI18" s="20" t="e">
        <f t="shared" si="6"/>
        <v>#DIV/0!</v>
      </c>
      <c r="AJ18" s="109">
        <f t="shared" si="14"/>
        <v>7844</v>
      </c>
      <c r="AK18" s="108">
        <f t="shared" si="7"/>
        <v>210</v>
      </c>
      <c r="AL18" s="13">
        <f t="shared" si="8"/>
        <v>2.6772055073941865</v>
      </c>
    </row>
    <row r="19" spans="1:38" ht="15.75" x14ac:dyDescent="0.25">
      <c r="A19" s="4">
        <v>15</v>
      </c>
      <c r="B19" s="5" t="s">
        <v>20</v>
      </c>
      <c r="C19" s="108">
        <v>9000</v>
      </c>
      <c r="D19" s="108">
        <v>6000</v>
      </c>
      <c r="E19" s="6">
        <f t="shared" si="0"/>
        <v>66.666666666666657</v>
      </c>
      <c r="F19" s="108"/>
      <c r="G19" s="108"/>
      <c r="H19" s="6"/>
      <c r="I19" s="108">
        <f t="shared" si="10"/>
        <v>9000</v>
      </c>
      <c r="J19" s="108">
        <f t="shared" si="10"/>
        <v>6000</v>
      </c>
      <c r="K19" s="6">
        <f t="shared" si="1"/>
        <v>66.666666666666657</v>
      </c>
      <c r="L19" s="108">
        <v>10200</v>
      </c>
      <c r="M19" s="108"/>
      <c r="N19" s="16">
        <f t="shared" si="11"/>
        <v>0</v>
      </c>
      <c r="O19" s="108">
        <v>2200</v>
      </c>
      <c r="P19" s="108">
        <v>200</v>
      </c>
      <c r="Q19" s="16">
        <f t="shared" si="12"/>
        <v>9.0909090909090912E-2</v>
      </c>
      <c r="R19" s="108">
        <v>2950</v>
      </c>
      <c r="S19" s="108">
        <v>300</v>
      </c>
      <c r="T19" s="12">
        <f t="shared" si="13"/>
        <v>10.16949152542373</v>
      </c>
      <c r="U19" s="108"/>
      <c r="V19" s="108"/>
      <c r="W19" s="6" t="e">
        <f t="shared" si="2"/>
        <v>#DIV/0!</v>
      </c>
      <c r="X19" s="108">
        <v>8650</v>
      </c>
      <c r="Y19" s="108">
        <v>400</v>
      </c>
      <c r="Z19" s="6">
        <f t="shared" si="3"/>
        <v>4.6242774566473983</v>
      </c>
      <c r="AA19" s="108">
        <v>8750</v>
      </c>
      <c r="AB19" s="108">
        <v>500</v>
      </c>
      <c r="AC19" s="20">
        <f t="shared" si="4"/>
        <v>5.7142857142857144</v>
      </c>
      <c r="AD19" s="108"/>
      <c r="AE19" s="108"/>
      <c r="AF19" s="20" t="e">
        <f t="shared" si="5"/>
        <v>#DIV/0!</v>
      </c>
      <c r="AG19" s="108"/>
      <c r="AH19" s="108"/>
      <c r="AI19" s="20" t="e">
        <f t="shared" si="6"/>
        <v>#DIV/0!</v>
      </c>
      <c r="AJ19" s="109">
        <f t="shared" si="14"/>
        <v>41750</v>
      </c>
      <c r="AK19" s="108">
        <f t="shared" si="7"/>
        <v>7400</v>
      </c>
      <c r="AL19" s="13">
        <f t="shared" si="8"/>
        <v>17.724550898203592</v>
      </c>
    </row>
    <row r="20" spans="1:38" ht="15.75" x14ac:dyDescent="0.25">
      <c r="A20" s="4">
        <v>16</v>
      </c>
      <c r="B20" s="5" t="s">
        <v>21</v>
      </c>
      <c r="C20" s="108">
        <v>2047</v>
      </c>
      <c r="D20" s="108">
        <v>179</v>
      </c>
      <c r="E20" s="6">
        <f t="shared" si="0"/>
        <v>8.7445041524181732</v>
      </c>
      <c r="F20" s="108"/>
      <c r="G20" s="108"/>
      <c r="H20" s="6"/>
      <c r="I20" s="108">
        <f t="shared" si="10"/>
        <v>2047</v>
      </c>
      <c r="J20" s="108">
        <f t="shared" si="10"/>
        <v>179</v>
      </c>
      <c r="K20" s="6">
        <f t="shared" si="1"/>
        <v>8.7445041524181732</v>
      </c>
      <c r="L20" s="108">
        <v>500</v>
      </c>
      <c r="M20" s="108"/>
      <c r="N20" s="16">
        <f t="shared" si="11"/>
        <v>0</v>
      </c>
      <c r="O20" s="108">
        <v>1519</v>
      </c>
      <c r="P20" s="108">
        <v>355</v>
      </c>
      <c r="Q20" s="16">
        <f t="shared" si="12"/>
        <v>0.23370638578011849</v>
      </c>
      <c r="R20" s="108">
        <v>1919</v>
      </c>
      <c r="S20" s="108"/>
      <c r="T20" s="12">
        <f t="shared" si="13"/>
        <v>0</v>
      </c>
      <c r="U20" s="108"/>
      <c r="V20" s="108"/>
      <c r="W20" s="6" t="e">
        <f t="shared" si="2"/>
        <v>#DIV/0!</v>
      </c>
      <c r="X20" s="108">
        <v>1519</v>
      </c>
      <c r="Y20" s="108"/>
      <c r="Z20" s="6">
        <f t="shared" si="3"/>
        <v>0</v>
      </c>
      <c r="AA20" s="108">
        <v>1519</v>
      </c>
      <c r="AB20" s="108"/>
      <c r="AC20" s="20">
        <f t="shared" si="4"/>
        <v>0</v>
      </c>
      <c r="AD20" s="108"/>
      <c r="AE20" s="108"/>
      <c r="AF20" s="20" t="e">
        <f t="shared" si="5"/>
        <v>#DIV/0!</v>
      </c>
      <c r="AG20" s="108"/>
      <c r="AH20" s="108"/>
      <c r="AI20" s="20" t="e">
        <f t="shared" si="6"/>
        <v>#DIV/0!</v>
      </c>
      <c r="AJ20" s="109">
        <f t="shared" si="14"/>
        <v>9023</v>
      </c>
      <c r="AK20" s="108">
        <f t="shared" si="7"/>
        <v>534</v>
      </c>
      <c r="AL20" s="13">
        <f t="shared" si="8"/>
        <v>5.9182090213897816</v>
      </c>
    </row>
    <row r="21" spans="1:38" ht="15.75" x14ac:dyDescent="0.25">
      <c r="A21" s="4">
        <v>17</v>
      </c>
      <c r="B21" s="5" t="s">
        <v>22</v>
      </c>
      <c r="C21" s="108">
        <v>789</v>
      </c>
      <c r="D21" s="108">
        <v>60</v>
      </c>
      <c r="E21" s="6">
        <f t="shared" si="0"/>
        <v>7.6045627376425857</v>
      </c>
      <c r="F21" s="108"/>
      <c r="G21" s="108"/>
      <c r="H21" s="6"/>
      <c r="I21" s="108">
        <f t="shared" si="10"/>
        <v>789</v>
      </c>
      <c r="J21" s="108">
        <f t="shared" si="10"/>
        <v>60</v>
      </c>
      <c r="K21" s="6">
        <f t="shared" si="1"/>
        <v>7.6045627376425857</v>
      </c>
      <c r="L21" s="108">
        <v>400</v>
      </c>
      <c r="M21" s="108"/>
      <c r="N21" s="16">
        <f t="shared" si="11"/>
        <v>0</v>
      </c>
      <c r="O21" s="108">
        <v>489</v>
      </c>
      <c r="P21" s="108">
        <v>160</v>
      </c>
      <c r="Q21" s="16">
        <f t="shared" si="12"/>
        <v>0.32719836400817998</v>
      </c>
      <c r="R21" s="108">
        <v>329</v>
      </c>
      <c r="S21" s="108"/>
      <c r="T21" s="12">
        <f t="shared" si="13"/>
        <v>0</v>
      </c>
      <c r="U21" s="108"/>
      <c r="V21" s="108"/>
      <c r="W21" s="6" t="e">
        <f t="shared" si="2"/>
        <v>#DIV/0!</v>
      </c>
      <c r="X21" s="108">
        <v>329</v>
      </c>
      <c r="Y21" s="108"/>
      <c r="Z21" s="6">
        <f t="shared" si="3"/>
        <v>0</v>
      </c>
      <c r="AA21" s="108"/>
      <c r="AB21" s="108"/>
      <c r="AC21" s="20" t="e">
        <f t="shared" si="4"/>
        <v>#DIV/0!</v>
      </c>
      <c r="AD21" s="108"/>
      <c r="AE21" s="108"/>
      <c r="AF21" s="20" t="e">
        <f t="shared" si="5"/>
        <v>#DIV/0!</v>
      </c>
      <c r="AG21" s="108"/>
      <c r="AH21" s="108"/>
      <c r="AI21" s="20" t="e">
        <f t="shared" si="6"/>
        <v>#DIV/0!</v>
      </c>
      <c r="AJ21" s="109">
        <f t="shared" si="14"/>
        <v>2336</v>
      </c>
      <c r="AK21" s="108">
        <f t="shared" si="7"/>
        <v>220</v>
      </c>
      <c r="AL21" s="13">
        <f t="shared" si="8"/>
        <v>9.4178082191780828</v>
      </c>
    </row>
    <row r="22" spans="1:38" ht="15.75" x14ac:dyDescent="0.25">
      <c r="A22" s="4">
        <v>18</v>
      </c>
      <c r="B22" s="5" t="s">
        <v>23</v>
      </c>
      <c r="C22" s="108">
        <v>232</v>
      </c>
      <c r="D22" s="108">
        <v>120</v>
      </c>
      <c r="E22" s="6">
        <f t="shared" si="0"/>
        <v>51.724137931034484</v>
      </c>
      <c r="F22" s="108">
        <v>24</v>
      </c>
      <c r="G22" s="108"/>
      <c r="H22" s="6">
        <f t="shared" si="9"/>
        <v>0</v>
      </c>
      <c r="I22" s="108">
        <f t="shared" si="10"/>
        <v>256</v>
      </c>
      <c r="J22" s="108">
        <f t="shared" si="10"/>
        <v>120</v>
      </c>
      <c r="K22" s="6">
        <f t="shared" si="1"/>
        <v>46.875</v>
      </c>
      <c r="L22" s="108"/>
      <c r="M22" s="108"/>
      <c r="N22" s="16" t="e">
        <f t="shared" si="11"/>
        <v>#DIV/0!</v>
      </c>
      <c r="O22" s="108">
        <v>150</v>
      </c>
      <c r="P22" s="108"/>
      <c r="Q22" s="16">
        <f t="shared" si="12"/>
        <v>0</v>
      </c>
      <c r="R22" s="108">
        <v>255</v>
      </c>
      <c r="S22" s="108"/>
      <c r="T22" s="12">
        <f t="shared" si="13"/>
        <v>0</v>
      </c>
      <c r="U22" s="108"/>
      <c r="V22" s="108"/>
      <c r="W22" s="6" t="e">
        <f t="shared" si="2"/>
        <v>#DIV/0!</v>
      </c>
      <c r="X22" s="108">
        <v>255</v>
      </c>
      <c r="Y22" s="108"/>
      <c r="Z22" s="6">
        <f t="shared" si="3"/>
        <v>0</v>
      </c>
      <c r="AA22" s="108">
        <v>255</v>
      </c>
      <c r="AB22" s="108"/>
      <c r="AC22" s="20">
        <f t="shared" si="4"/>
        <v>0</v>
      </c>
      <c r="AD22" s="108"/>
      <c r="AE22" s="108"/>
      <c r="AF22" s="20" t="e">
        <f t="shared" si="5"/>
        <v>#DIV/0!</v>
      </c>
      <c r="AG22" s="108"/>
      <c r="AH22" s="108"/>
      <c r="AI22" s="20" t="e">
        <f t="shared" si="6"/>
        <v>#DIV/0!</v>
      </c>
      <c r="AJ22" s="109">
        <f t="shared" si="14"/>
        <v>1171</v>
      </c>
      <c r="AK22" s="108">
        <f t="shared" si="7"/>
        <v>120</v>
      </c>
      <c r="AL22" s="13">
        <f t="shared" si="8"/>
        <v>10.247651579846286</v>
      </c>
    </row>
    <row r="23" spans="1:38" ht="18.75" thickBot="1" x14ac:dyDescent="0.3">
      <c r="A23" s="7"/>
      <c r="B23" s="8" t="s">
        <v>24</v>
      </c>
      <c r="C23" s="102">
        <f>SUM(C5:C22)</f>
        <v>85162</v>
      </c>
      <c r="D23" s="102">
        <f>SUM(D5:D22)</f>
        <v>16635</v>
      </c>
      <c r="E23" s="103">
        <f t="shared" si="0"/>
        <v>19.533359949273148</v>
      </c>
      <c r="F23" s="102">
        <f>SUM(F5:F22)</f>
        <v>665</v>
      </c>
      <c r="G23" s="102">
        <f>SUM(G5:G22)</f>
        <v>55</v>
      </c>
      <c r="H23" s="103">
        <f t="shared" si="9"/>
        <v>8.2706766917293226</v>
      </c>
      <c r="I23" s="102">
        <f>SUM(I5:I22)</f>
        <v>79865</v>
      </c>
      <c r="J23" s="102">
        <f>SUM(J5:J22)</f>
        <v>15850</v>
      </c>
      <c r="K23" s="103">
        <f>J23/I23*100</f>
        <v>19.84599010830777</v>
      </c>
      <c r="L23" s="102">
        <f>SUM(L5:L22)</f>
        <v>50581</v>
      </c>
      <c r="M23" s="120">
        <f>SUM(M5:M22)</f>
        <v>2528</v>
      </c>
      <c r="N23" s="104">
        <f t="shared" si="11"/>
        <v>4.9979241217057789E-2</v>
      </c>
      <c r="O23" s="102">
        <f>SUM(O5:O22)</f>
        <v>23592</v>
      </c>
      <c r="P23" s="102">
        <f>SUM(P5:P22)</f>
        <v>5702</v>
      </c>
      <c r="Q23" s="104">
        <f t="shared" si="12"/>
        <v>0.24169209901661581</v>
      </c>
      <c r="R23" s="102">
        <f>SUM(R5:R22)</f>
        <v>22029</v>
      </c>
      <c r="S23" s="102">
        <f>SUM(S5:S22)</f>
        <v>2425</v>
      </c>
      <c r="T23" s="105">
        <f>S23/R23*100</f>
        <v>11.008216441962867</v>
      </c>
      <c r="U23" s="102">
        <f>SUM(U5:U22)</f>
        <v>0</v>
      </c>
      <c r="V23" s="102">
        <f>SUM(V5:V22)</f>
        <v>0</v>
      </c>
      <c r="W23" s="105" t="e">
        <f t="shared" si="2"/>
        <v>#DIV/0!</v>
      </c>
      <c r="X23" s="102">
        <f>SUM(X5:X22)</f>
        <v>36022</v>
      </c>
      <c r="Y23" s="102">
        <f>SUM(Y5:Y22)</f>
        <v>1195</v>
      </c>
      <c r="Z23" s="105">
        <f t="shared" si="3"/>
        <v>3.3174171339736827</v>
      </c>
      <c r="AA23" s="102">
        <f>SUM(AA5:AA22)</f>
        <v>33739</v>
      </c>
      <c r="AB23" s="102">
        <f>SUM(AB5:AB22)</f>
        <v>2281</v>
      </c>
      <c r="AC23" s="106">
        <f>AB23/AA23*100</f>
        <v>6.7607220131005663</v>
      </c>
      <c r="AD23" s="102">
        <f>SUM(AD5:AD22)</f>
        <v>0</v>
      </c>
      <c r="AE23" s="102">
        <f>SUM(AE5:AE22)</f>
        <v>0</v>
      </c>
      <c r="AF23" s="105" t="e">
        <f t="shared" si="5"/>
        <v>#DIV/0!</v>
      </c>
      <c r="AG23" s="102">
        <f>SUM(AG5:AG22)</f>
        <v>0</v>
      </c>
      <c r="AH23" s="102">
        <f>SUM(AH5:AH22)</f>
        <v>0</v>
      </c>
      <c r="AI23" s="105" t="e">
        <f>AH23/AG23*100</f>
        <v>#DIV/0!</v>
      </c>
      <c r="AJ23" s="102">
        <f>C23+F23+L23+O23+R23+U23+X23+AD23+AG23+AA23</f>
        <v>251790</v>
      </c>
      <c r="AK23" s="120">
        <f>D23+G23+M23+P23+S23+V23+Y23+AE23+AH23+AB23</f>
        <v>30821</v>
      </c>
      <c r="AL23" s="107">
        <f t="shared" si="8"/>
        <v>12.240756185710314</v>
      </c>
    </row>
  </sheetData>
  <mergeCells count="26">
    <mergeCell ref="L3:N3"/>
    <mergeCell ref="A1:N1"/>
    <mergeCell ref="A3:A4"/>
    <mergeCell ref="B3:B4"/>
    <mergeCell ref="C3:E3"/>
    <mergeCell ref="F3:H3"/>
    <mergeCell ref="I3:K3"/>
    <mergeCell ref="C2:E2"/>
    <mergeCell ref="F2:H2"/>
    <mergeCell ref="L2:N2"/>
    <mergeCell ref="I2:K2"/>
    <mergeCell ref="AG3:AI3"/>
    <mergeCell ref="AG2:AI2"/>
    <mergeCell ref="AJ2:AL3"/>
    <mergeCell ref="O3:Q3"/>
    <mergeCell ref="R3:T3"/>
    <mergeCell ref="O2:Q2"/>
    <mergeCell ref="U3:W3"/>
    <mergeCell ref="X3:Z3"/>
    <mergeCell ref="AA3:AC3"/>
    <mergeCell ref="AD3:AF3"/>
    <mergeCell ref="AD2:AF2"/>
    <mergeCell ref="U2:W2"/>
    <mergeCell ref="R2:T2"/>
    <mergeCell ref="X2:Z2"/>
    <mergeCell ref="AA2:AC2"/>
  </mergeCells>
  <pageMargins left="0.25" right="0.25" top="0.75" bottom="0.75" header="0.3" footer="0.3"/>
  <pageSetup paperSize="9" scale="84" orientation="landscape" r:id="rId1"/>
  <rowBreaks count="1" manualBreakCount="1">
    <brk id="343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80"/>
  <sheetViews>
    <sheetView tabSelected="1" zoomScaleNormal="100" workbookViewId="0">
      <pane xSplit="2" ySplit="4" topLeftCell="AF7" activePane="bottomRight" state="frozen"/>
      <selection pane="topRight" activeCell="B1" sqref="B1"/>
      <selection pane="bottomLeft" activeCell="A5" sqref="A5"/>
      <selection pane="bottomRight" activeCell="AI19" sqref="AI19"/>
    </sheetView>
  </sheetViews>
  <sheetFormatPr defaultRowHeight="15" x14ac:dyDescent="0.25"/>
  <cols>
    <col min="2" max="2" width="14.42578125" customWidth="1"/>
    <col min="3" max="4" width="8.5703125" customWidth="1"/>
    <col min="5" max="5" width="7.7109375" customWidth="1"/>
    <col min="6" max="6" width="8.42578125" customWidth="1"/>
    <col min="7" max="7" width="8.140625" customWidth="1"/>
    <col min="8" max="8" width="7.85546875" customWidth="1"/>
    <col min="9" max="10" width="7.5703125" hidden="1" customWidth="1"/>
    <col min="11" max="11" width="7" hidden="1" customWidth="1"/>
    <col min="12" max="12" width="8.5703125" customWidth="1"/>
    <col min="13" max="13" width="8.85546875" customWidth="1"/>
    <col min="14" max="14" width="7.85546875" customWidth="1"/>
    <col min="15" max="15" width="9.140625" customWidth="1"/>
    <col min="16" max="16" width="9.7109375" customWidth="1"/>
    <col min="17" max="17" width="7.42578125" customWidth="1"/>
    <col min="18" max="18" width="7.28515625" hidden="1" customWidth="1"/>
    <col min="19" max="19" width="7.7109375" hidden="1" customWidth="1"/>
    <col min="20" max="20" width="6.7109375" hidden="1" customWidth="1"/>
    <col min="21" max="21" width="6.85546875" hidden="1" customWidth="1"/>
    <col min="22" max="22" width="5.42578125" hidden="1" customWidth="1"/>
    <col min="23" max="23" width="4.42578125" hidden="1" customWidth="1"/>
    <col min="24" max="24" width="7.5703125" hidden="1" customWidth="1"/>
    <col min="25" max="25" width="5.7109375" hidden="1" customWidth="1"/>
    <col min="26" max="26" width="6.85546875" hidden="1" customWidth="1"/>
    <col min="27" max="27" width="8.28515625" customWidth="1"/>
    <col min="28" max="29" width="6.85546875" customWidth="1"/>
    <col min="30" max="30" width="10.7109375" customWidth="1"/>
    <col min="31" max="31" width="6.85546875" customWidth="1"/>
    <col min="32" max="32" width="8.7109375" customWidth="1"/>
    <col min="33" max="33" width="10.28515625" customWidth="1"/>
    <col min="34" max="35" width="7.85546875" customWidth="1"/>
    <col min="36" max="36" width="9.140625" customWidth="1"/>
    <col min="37" max="37" width="8.42578125" customWidth="1"/>
    <col min="38" max="38" width="7.85546875" customWidth="1"/>
    <col min="39" max="39" width="12.7109375" customWidth="1"/>
    <col min="40" max="40" width="10.7109375" customWidth="1"/>
    <col min="41" max="41" width="9.140625" customWidth="1"/>
    <col min="42" max="42" width="9.85546875" customWidth="1"/>
    <col min="43" max="43" width="8.42578125" customWidth="1"/>
    <col min="44" max="44" width="9.140625" customWidth="1"/>
  </cols>
  <sheetData>
    <row r="1" spans="1:44" ht="48" customHeight="1" thickBot="1" x14ac:dyDescent="0.45">
      <c r="A1" s="167" t="s">
        <v>69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</row>
    <row r="2" spans="1:44" ht="19.5" thickBot="1" x14ac:dyDescent="0.35">
      <c r="A2" s="151" t="s">
        <v>60</v>
      </c>
      <c r="B2" s="153" t="s">
        <v>61</v>
      </c>
      <c r="C2" s="159" t="s">
        <v>81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74"/>
      <c r="O2" s="158" t="s">
        <v>72</v>
      </c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60"/>
      <c r="AN2" s="160"/>
      <c r="AO2" s="161"/>
      <c r="AP2" s="145" t="s">
        <v>73</v>
      </c>
      <c r="AQ2" s="146"/>
      <c r="AR2" s="147"/>
    </row>
    <row r="3" spans="1:44" ht="27.75" customHeight="1" thickBot="1" x14ac:dyDescent="0.3">
      <c r="A3" s="152"/>
      <c r="B3" s="153"/>
      <c r="C3" s="178" t="s">
        <v>74</v>
      </c>
      <c r="D3" s="178"/>
      <c r="E3" s="178"/>
      <c r="F3" s="178" t="s">
        <v>70</v>
      </c>
      <c r="G3" s="178"/>
      <c r="H3" s="178"/>
      <c r="I3" s="162" t="s">
        <v>65</v>
      </c>
      <c r="J3" s="162"/>
      <c r="K3" s="162"/>
      <c r="L3" s="170" t="s">
        <v>71</v>
      </c>
      <c r="M3" s="156"/>
      <c r="N3" s="156"/>
      <c r="O3" s="171" t="s">
        <v>76</v>
      </c>
      <c r="P3" s="172"/>
      <c r="Q3" s="173"/>
      <c r="R3" s="154" t="s">
        <v>63</v>
      </c>
      <c r="S3" s="155"/>
      <c r="T3" s="155"/>
      <c r="U3" s="155" t="s">
        <v>59</v>
      </c>
      <c r="V3" s="155"/>
      <c r="W3" s="155"/>
      <c r="X3" s="155" t="s">
        <v>62</v>
      </c>
      <c r="Y3" s="155"/>
      <c r="Z3" s="155"/>
      <c r="AA3" s="155" t="s">
        <v>77</v>
      </c>
      <c r="AB3" s="155"/>
      <c r="AC3" s="163"/>
      <c r="AD3" s="164" t="s">
        <v>82</v>
      </c>
      <c r="AE3" s="165"/>
      <c r="AF3" s="166"/>
      <c r="AG3" s="164" t="s">
        <v>87</v>
      </c>
      <c r="AH3" s="165"/>
      <c r="AI3" s="166"/>
      <c r="AJ3" s="164" t="s">
        <v>84</v>
      </c>
      <c r="AK3" s="165"/>
      <c r="AL3" s="165"/>
      <c r="AM3" s="156" t="s">
        <v>80</v>
      </c>
      <c r="AN3" s="156"/>
      <c r="AO3" s="157"/>
      <c r="AP3" s="148"/>
      <c r="AQ3" s="149"/>
      <c r="AR3" s="150"/>
    </row>
    <row r="4" spans="1:44" ht="63.75" customHeight="1" thickBot="1" x14ac:dyDescent="0.3">
      <c r="A4" s="152"/>
      <c r="B4" s="94" t="s">
        <v>26</v>
      </c>
      <c r="C4" s="77" t="s">
        <v>3</v>
      </c>
      <c r="D4" s="72" t="s">
        <v>4</v>
      </c>
      <c r="E4" s="72" t="s">
        <v>52</v>
      </c>
      <c r="F4" s="72" t="s">
        <v>3</v>
      </c>
      <c r="G4" s="72" t="s">
        <v>4</v>
      </c>
      <c r="H4" s="72" t="s">
        <v>52</v>
      </c>
      <c r="I4" s="72" t="s">
        <v>3</v>
      </c>
      <c r="J4" s="72" t="s">
        <v>4</v>
      </c>
      <c r="K4" s="73" t="s">
        <v>52</v>
      </c>
      <c r="L4" s="74" t="s">
        <v>3</v>
      </c>
      <c r="M4" s="75" t="s">
        <v>4</v>
      </c>
      <c r="N4" s="76" t="s">
        <v>52</v>
      </c>
      <c r="O4" s="77" t="s">
        <v>3</v>
      </c>
      <c r="P4" s="72" t="s">
        <v>4</v>
      </c>
      <c r="Q4" s="72" t="s">
        <v>52</v>
      </c>
      <c r="R4" s="72" t="s">
        <v>3</v>
      </c>
      <c r="S4" s="72" t="s">
        <v>4</v>
      </c>
      <c r="T4" s="72" t="s">
        <v>52</v>
      </c>
      <c r="U4" s="72" t="s">
        <v>3</v>
      </c>
      <c r="V4" s="72" t="s">
        <v>4</v>
      </c>
      <c r="W4" s="73" t="s">
        <v>52</v>
      </c>
      <c r="X4" s="101" t="s">
        <v>3</v>
      </c>
      <c r="Y4" s="101" t="s">
        <v>4</v>
      </c>
      <c r="Z4" s="101" t="s">
        <v>52</v>
      </c>
      <c r="AA4" s="101" t="s">
        <v>3</v>
      </c>
      <c r="AB4" s="101" t="s">
        <v>4</v>
      </c>
      <c r="AC4" s="101" t="s">
        <v>52</v>
      </c>
      <c r="AD4" s="77" t="s">
        <v>3</v>
      </c>
      <c r="AE4" s="72" t="s">
        <v>4</v>
      </c>
      <c r="AF4" s="72" t="s">
        <v>52</v>
      </c>
      <c r="AG4" s="77" t="s">
        <v>3</v>
      </c>
      <c r="AH4" s="72" t="s">
        <v>4</v>
      </c>
      <c r="AI4" s="72" t="s">
        <v>52</v>
      </c>
      <c r="AJ4" s="77" t="s">
        <v>3</v>
      </c>
      <c r="AK4" s="72" t="s">
        <v>4</v>
      </c>
      <c r="AL4" s="72" t="s">
        <v>52</v>
      </c>
      <c r="AM4" s="100" t="s">
        <v>3</v>
      </c>
      <c r="AN4" s="75" t="s">
        <v>4</v>
      </c>
      <c r="AO4" s="76" t="s">
        <v>52</v>
      </c>
      <c r="AP4" s="78" t="s">
        <v>3</v>
      </c>
      <c r="AQ4" s="79" t="s">
        <v>4</v>
      </c>
      <c r="AR4" s="79" t="s">
        <v>52</v>
      </c>
    </row>
    <row r="5" spans="1:44" ht="18.75" x14ac:dyDescent="0.3">
      <c r="A5" s="179" t="s">
        <v>54</v>
      </c>
      <c r="B5" s="95" t="s">
        <v>27</v>
      </c>
      <c r="C5" s="57">
        <f>C6+C7+C8+C9</f>
        <v>11878</v>
      </c>
      <c r="D5" s="23">
        <f>D6+D7+D8+D9</f>
        <v>3713</v>
      </c>
      <c r="E5" s="24">
        <f>D5/C5*100</f>
        <v>31.25947129146321</v>
      </c>
      <c r="F5" s="25">
        <f>F6+F7+F8+F9</f>
        <v>0</v>
      </c>
      <c r="G5" s="25">
        <f>G6+G7+G8+G9</f>
        <v>0</v>
      </c>
      <c r="H5" s="26" t="e">
        <f>G5/F5*100</f>
        <v>#DIV/0!</v>
      </c>
      <c r="I5" s="25"/>
      <c r="J5" s="25"/>
      <c r="K5" s="47"/>
      <c r="L5" s="62">
        <f>C5+F5+I5</f>
        <v>11878</v>
      </c>
      <c r="M5" s="25">
        <f>D5+G5+J5</f>
        <v>3713</v>
      </c>
      <c r="N5" s="63">
        <f>M5/L5*100</f>
        <v>31.25947129146321</v>
      </c>
      <c r="O5" s="57">
        <f>O6+O7+O8+O9</f>
        <v>2486</v>
      </c>
      <c r="P5" s="25">
        <f>P6+P7+P8+P9</f>
        <v>1173</v>
      </c>
      <c r="Q5" s="26">
        <f>P5/O5*100</f>
        <v>47.184231697506036</v>
      </c>
      <c r="R5" s="33"/>
      <c r="S5" s="33"/>
      <c r="T5" s="33"/>
      <c r="U5" s="33"/>
      <c r="V5" s="33"/>
      <c r="W5" s="48"/>
      <c r="X5" s="33"/>
      <c r="Y5" s="33"/>
      <c r="Z5" s="33"/>
      <c r="AA5" s="25">
        <f>AA6+AA7+AA8+AA9</f>
        <v>7205</v>
      </c>
      <c r="AB5" s="25">
        <f>AB6+AB7+AB8+AB9</f>
        <v>1939</v>
      </c>
      <c r="AC5" s="26">
        <f>AB5/AA5*100</f>
        <v>26.911866759195004</v>
      </c>
      <c r="AD5" s="57">
        <f>AD6+AD7+AD8+AD9</f>
        <v>1770</v>
      </c>
      <c r="AE5" s="57">
        <f>AE6+AE7+AE8+AE9</f>
        <v>460</v>
      </c>
      <c r="AF5" s="26">
        <f>AE5/AD5*100</f>
        <v>25.988700564971751</v>
      </c>
      <c r="AG5" s="112">
        <f>AG6+AG7+AG8+AG9</f>
        <v>1439</v>
      </c>
      <c r="AH5" s="112">
        <f>AH6+AH7+AH8+AH9</f>
        <v>0</v>
      </c>
      <c r="AI5" s="112"/>
      <c r="AJ5" s="112">
        <f>AJ6+AJ7+AJ8+AJ9</f>
        <v>1824</v>
      </c>
      <c r="AK5" s="112">
        <f>AK6+AK7+AK8+AK9</f>
        <v>155</v>
      </c>
      <c r="AL5" s="112"/>
      <c r="AM5" s="57">
        <f t="shared" ref="AM5:AN7" si="0">O5+R5+U5+AA5+AD5+AG5+AJ5</f>
        <v>14724</v>
      </c>
      <c r="AN5" s="25">
        <f t="shared" si="0"/>
        <v>3727</v>
      </c>
      <c r="AO5" s="49">
        <f>AN5/AM5*100</f>
        <v>25.312415104591146</v>
      </c>
      <c r="AP5" s="85">
        <f>AM5+L5</f>
        <v>26602</v>
      </c>
      <c r="AQ5" s="86">
        <f>AN5+M5</f>
        <v>7440</v>
      </c>
      <c r="AR5" s="87">
        <f>AQ5/AP5*100</f>
        <v>27.967821968273061</v>
      </c>
    </row>
    <row r="6" spans="1:44" ht="18.75" x14ac:dyDescent="0.3">
      <c r="A6" s="179"/>
      <c r="B6" s="96" t="s">
        <v>48</v>
      </c>
      <c r="C6" s="58">
        <v>632</v>
      </c>
      <c r="D6" s="15">
        <v>20</v>
      </c>
      <c r="E6" s="38">
        <f>D6/C6*100</f>
        <v>3.1645569620253164</v>
      </c>
      <c r="F6" s="15"/>
      <c r="G6" s="15"/>
      <c r="H6" s="15"/>
      <c r="I6" s="21"/>
      <c r="J6" s="21"/>
      <c r="K6" s="10"/>
      <c r="L6" s="14">
        <f t="shared" ref="L6:L69" si="1">C6+F6+I6</f>
        <v>632</v>
      </c>
      <c r="M6" s="15">
        <f t="shared" ref="M6:M69" si="2">D6+G6+J6</f>
        <v>20</v>
      </c>
      <c r="N6" s="64">
        <f t="shared" ref="N6:N69" si="3">M6/L6*100</f>
        <v>3.1645569620253164</v>
      </c>
      <c r="O6" s="58">
        <v>30</v>
      </c>
      <c r="P6" s="15"/>
      <c r="Q6" s="38">
        <f t="shared" ref="Q6:Q69" si="4">P6/O6*100</f>
        <v>0</v>
      </c>
      <c r="R6" s="21"/>
      <c r="S6" s="21"/>
      <c r="T6" s="21"/>
      <c r="U6" s="21"/>
      <c r="V6" s="21"/>
      <c r="W6" s="10"/>
      <c r="X6" s="21"/>
      <c r="Y6" s="21"/>
      <c r="Z6" s="21"/>
      <c r="AA6" s="15">
        <v>629</v>
      </c>
      <c r="AB6" s="59">
        <v>19</v>
      </c>
      <c r="AC6" s="113">
        <f>AB6/AA6*100</f>
        <v>3.0206677265500796</v>
      </c>
      <c r="AD6" s="58">
        <v>445</v>
      </c>
      <c r="AE6" s="59">
        <v>14</v>
      </c>
      <c r="AF6" s="38">
        <f>AE6/AD6*100</f>
        <v>3.1460674157303372</v>
      </c>
      <c r="AG6" s="59">
        <v>314</v>
      </c>
      <c r="AH6" s="59"/>
      <c r="AI6" s="59"/>
      <c r="AJ6" s="59">
        <v>467</v>
      </c>
      <c r="AK6" s="59"/>
      <c r="AL6" s="59"/>
      <c r="AM6" s="58">
        <f t="shared" si="0"/>
        <v>1885</v>
      </c>
      <c r="AN6" s="15">
        <f t="shared" si="0"/>
        <v>33</v>
      </c>
      <c r="AO6" s="50">
        <f t="shared" ref="AO6:AO69" si="5">AN6/AM6*100</f>
        <v>1.750663129973475</v>
      </c>
      <c r="AP6" s="83">
        <f>AM6+L6</f>
        <v>2517</v>
      </c>
      <c r="AQ6" s="82">
        <f t="shared" ref="AQ6:AQ69" si="6">AN6+M6</f>
        <v>53</v>
      </c>
      <c r="AR6" s="84">
        <f t="shared" ref="AR6:AR69" si="7">AQ6/AP6*100</f>
        <v>2.1056813667063965</v>
      </c>
    </row>
    <row r="7" spans="1:44" ht="18.75" x14ac:dyDescent="0.3">
      <c r="A7" s="179"/>
      <c r="B7" s="96" t="s">
        <v>49</v>
      </c>
      <c r="C7" s="58">
        <v>990</v>
      </c>
      <c r="D7" s="15">
        <v>64</v>
      </c>
      <c r="E7" s="38">
        <f t="shared" ref="E7:E69" si="8">D7/C7*100</f>
        <v>6.4646464646464645</v>
      </c>
      <c r="F7" s="15"/>
      <c r="G7" s="15"/>
      <c r="H7" s="15"/>
      <c r="I7" s="21"/>
      <c r="J7" s="21"/>
      <c r="K7" s="10"/>
      <c r="L7" s="14">
        <f t="shared" si="1"/>
        <v>990</v>
      </c>
      <c r="M7" s="15">
        <f t="shared" si="2"/>
        <v>64</v>
      </c>
      <c r="N7" s="64">
        <f t="shared" si="3"/>
        <v>6.4646464646464645</v>
      </c>
      <c r="O7" s="58">
        <v>240</v>
      </c>
      <c r="P7" s="15">
        <v>240</v>
      </c>
      <c r="Q7" s="38">
        <f t="shared" si="4"/>
        <v>100</v>
      </c>
      <c r="R7" s="21"/>
      <c r="S7" s="21"/>
      <c r="T7" s="21"/>
      <c r="U7" s="21"/>
      <c r="V7" s="21"/>
      <c r="W7" s="10"/>
      <c r="X7" s="21"/>
      <c r="Y7" s="21"/>
      <c r="Z7" s="21"/>
      <c r="AA7" s="15">
        <v>647</v>
      </c>
      <c r="AB7" s="59">
        <v>35</v>
      </c>
      <c r="AC7" s="113">
        <f t="shared" ref="AC7:AC9" si="9">AB7/AA7*100</f>
        <v>5.4095826893353935</v>
      </c>
      <c r="AD7" s="58">
        <v>303</v>
      </c>
      <c r="AE7" s="59">
        <v>22</v>
      </c>
      <c r="AF7" s="38">
        <f t="shared" ref="AF7:AF70" si="10">AE7/AD7*100</f>
        <v>7.2607260726072615</v>
      </c>
      <c r="AG7" s="59">
        <v>291</v>
      </c>
      <c r="AH7" s="59"/>
      <c r="AI7" s="59"/>
      <c r="AJ7" s="59">
        <v>460</v>
      </c>
      <c r="AK7" s="59">
        <v>5</v>
      </c>
      <c r="AL7" s="59"/>
      <c r="AM7" s="58">
        <f t="shared" si="0"/>
        <v>1941</v>
      </c>
      <c r="AN7" s="15">
        <f t="shared" si="0"/>
        <v>302</v>
      </c>
      <c r="AO7" s="50">
        <f t="shared" si="5"/>
        <v>15.558990211231324</v>
      </c>
      <c r="AP7" s="83">
        <f t="shared" ref="AP7:AP69" si="11">AM7+L7</f>
        <v>2931</v>
      </c>
      <c r="AQ7" s="82">
        <f t="shared" si="6"/>
        <v>366</v>
      </c>
      <c r="AR7" s="84">
        <f t="shared" si="7"/>
        <v>12.487205731832139</v>
      </c>
    </row>
    <row r="8" spans="1:44" ht="18.75" x14ac:dyDescent="0.3">
      <c r="A8" s="179"/>
      <c r="B8" s="96" t="s">
        <v>50</v>
      </c>
      <c r="C8" s="58">
        <v>5627</v>
      </c>
      <c r="D8" s="15">
        <v>1419</v>
      </c>
      <c r="E8" s="38">
        <f t="shared" si="8"/>
        <v>25.217700373200643</v>
      </c>
      <c r="F8" s="15"/>
      <c r="G8" s="15"/>
      <c r="H8" s="15" t="e">
        <f>G8/F8*100</f>
        <v>#DIV/0!</v>
      </c>
      <c r="I8" s="21"/>
      <c r="J8" s="21"/>
      <c r="K8" s="10"/>
      <c r="L8" s="14">
        <f t="shared" si="1"/>
        <v>5627</v>
      </c>
      <c r="M8" s="15">
        <f t="shared" si="2"/>
        <v>1419</v>
      </c>
      <c r="N8" s="64">
        <f t="shared" si="3"/>
        <v>25.217700373200643</v>
      </c>
      <c r="O8" s="58">
        <v>666</v>
      </c>
      <c r="P8" s="15">
        <v>333</v>
      </c>
      <c r="Q8" s="38">
        <f t="shared" si="4"/>
        <v>50</v>
      </c>
      <c r="R8" s="21"/>
      <c r="S8" s="21"/>
      <c r="T8" s="21"/>
      <c r="U8" s="21"/>
      <c r="V8" s="21"/>
      <c r="W8" s="10"/>
      <c r="X8" s="21"/>
      <c r="Y8" s="21"/>
      <c r="Z8" s="21"/>
      <c r="AA8" s="15">
        <v>4861</v>
      </c>
      <c r="AB8" s="59">
        <v>1240</v>
      </c>
      <c r="AC8" s="113">
        <f t="shared" si="9"/>
        <v>25.509154494959883</v>
      </c>
      <c r="AD8" s="58">
        <v>769</v>
      </c>
      <c r="AE8" s="59">
        <v>392</v>
      </c>
      <c r="AF8" s="38">
        <f t="shared" si="10"/>
        <v>50.97529258777633</v>
      </c>
      <c r="AG8" s="59">
        <v>802</v>
      </c>
      <c r="AH8" s="59"/>
      <c r="AI8" s="59"/>
      <c r="AJ8" s="59">
        <v>626</v>
      </c>
      <c r="AK8" s="59"/>
      <c r="AL8" s="59"/>
      <c r="AM8" s="58">
        <f t="shared" ref="AM8:AM9" si="12">O8+R8+U8+AA8+AD8+AG8+AJ8</f>
        <v>7724</v>
      </c>
      <c r="AN8" s="15">
        <f t="shared" ref="AN8:AN50" si="13">P8+S8+V8+AB8+AE8+AH8+AK8</f>
        <v>1965</v>
      </c>
      <c r="AO8" s="50">
        <f t="shared" si="5"/>
        <v>25.440186431900567</v>
      </c>
      <c r="AP8" s="83">
        <f t="shared" si="11"/>
        <v>13351</v>
      </c>
      <c r="AQ8" s="82">
        <f t="shared" si="6"/>
        <v>3384</v>
      </c>
      <c r="AR8" s="84">
        <f t="shared" si="7"/>
        <v>25.346415998801586</v>
      </c>
    </row>
    <row r="9" spans="1:44" ht="18.75" x14ac:dyDescent="0.3">
      <c r="A9" s="179"/>
      <c r="B9" s="96" t="s">
        <v>51</v>
      </c>
      <c r="C9" s="58">
        <v>4629</v>
      </c>
      <c r="D9" s="15">
        <v>2210</v>
      </c>
      <c r="E9" s="38">
        <f t="shared" si="8"/>
        <v>47.742492979045146</v>
      </c>
      <c r="F9" s="15"/>
      <c r="G9" s="15"/>
      <c r="H9" s="15" t="e">
        <f>G9/F9*100</f>
        <v>#DIV/0!</v>
      </c>
      <c r="I9" s="21"/>
      <c r="J9" s="21"/>
      <c r="K9" s="10"/>
      <c r="L9" s="14">
        <f t="shared" si="1"/>
        <v>4629</v>
      </c>
      <c r="M9" s="15">
        <f t="shared" si="2"/>
        <v>2210</v>
      </c>
      <c r="N9" s="64">
        <f t="shared" si="3"/>
        <v>47.742492979045146</v>
      </c>
      <c r="O9" s="58">
        <v>1550</v>
      </c>
      <c r="P9" s="15">
        <v>600</v>
      </c>
      <c r="Q9" s="38">
        <f t="shared" si="4"/>
        <v>38.70967741935484</v>
      </c>
      <c r="R9" s="21"/>
      <c r="S9" s="21"/>
      <c r="T9" s="21"/>
      <c r="U9" s="21"/>
      <c r="V9" s="21"/>
      <c r="W9" s="10"/>
      <c r="X9" s="21"/>
      <c r="Y9" s="21"/>
      <c r="Z9" s="21"/>
      <c r="AA9" s="15">
        <v>1068</v>
      </c>
      <c r="AB9" s="59">
        <v>645</v>
      </c>
      <c r="AC9" s="113">
        <f t="shared" si="9"/>
        <v>60.393258426966291</v>
      </c>
      <c r="AD9" s="58">
        <v>253</v>
      </c>
      <c r="AE9" s="58">
        <v>32</v>
      </c>
      <c r="AF9" s="38">
        <f t="shared" si="10"/>
        <v>12.648221343873518</v>
      </c>
      <c r="AG9" s="59">
        <v>32</v>
      </c>
      <c r="AH9" s="59"/>
      <c r="AI9" s="59"/>
      <c r="AJ9" s="59">
        <v>271</v>
      </c>
      <c r="AK9" s="59">
        <v>150</v>
      </c>
      <c r="AL9" s="59"/>
      <c r="AM9" s="58">
        <f t="shared" si="12"/>
        <v>3174</v>
      </c>
      <c r="AN9" s="15">
        <f t="shared" si="13"/>
        <v>1427</v>
      </c>
      <c r="AO9" s="50">
        <f t="shared" si="5"/>
        <v>44.959042218021423</v>
      </c>
      <c r="AP9" s="83">
        <f t="shared" si="11"/>
        <v>7803</v>
      </c>
      <c r="AQ9" s="82">
        <f t="shared" si="6"/>
        <v>3637</v>
      </c>
      <c r="AR9" s="84">
        <f t="shared" si="7"/>
        <v>46.61027809816737</v>
      </c>
    </row>
    <row r="10" spans="1:44" ht="18.75" x14ac:dyDescent="0.3">
      <c r="A10" s="179"/>
      <c r="B10" s="95" t="s">
        <v>28</v>
      </c>
      <c r="C10" s="57">
        <f>C11+C12+C13+C14</f>
        <v>6470</v>
      </c>
      <c r="D10" s="25">
        <f>D11+D12+D13+D14</f>
        <v>3000</v>
      </c>
      <c r="E10" s="26">
        <f t="shared" si="8"/>
        <v>46.367851622874809</v>
      </c>
      <c r="F10" s="25"/>
      <c r="G10" s="25"/>
      <c r="H10" s="25"/>
      <c r="I10" s="33"/>
      <c r="J10" s="33"/>
      <c r="K10" s="48"/>
      <c r="L10" s="62">
        <f t="shared" si="1"/>
        <v>6470</v>
      </c>
      <c r="M10" s="25">
        <f t="shared" si="2"/>
        <v>3000</v>
      </c>
      <c r="N10" s="63">
        <f t="shared" si="3"/>
        <v>46.367851622874809</v>
      </c>
      <c r="O10" s="57">
        <f>O11+O12+O13+O14</f>
        <v>0</v>
      </c>
      <c r="P10" s="25">
        <f>P11+P12+P13+P14</f>
        <v>0</v>
      </c>
      <c r="Q10" s="26" t="e">
        <f t="shared" si="4"/>
        <v>#DIV/0!</v>
      </c>
      <c r="R10" s="33"/>
      <c r="S10" s="33"/>
      <c r="T10" s="33"/>
      <c r="U10" s="33"/>
      <c r="V10" s="33"/>
      <c r="W10" s="48"/>
      <c r="X10" s="33"/>
      <c r="Y10" s="33"/>
      <c r="Z10" s="33"/>
      <c r="AA10" s="25">
        <f>AA11+AA12+AA13+AA14</f>
        <v>1681</v>
      </c>
      <c r="AB10" s="25">
        <f>AB11+AB12+AB13+AB14</f>
        <v>627</v>
      </c>
      <c r="AC10" s="26">
        <f>AB10/AA10*100</f>
        <v>37.299226650803092</v>
      </c>
      <c r="AD10" s="121">
        <f>AD11+AD12+AD13+AD14</f>
        <v>455</v>
      </c>
      <c r="AE10" s="121">
        <f>AE11+AE12+AE13+AE14</f>
        <v>0</v>
      </c>
      <c r="AF10" s="26">
        <f t="shared" si="10"/>
        <v>0</v>
      </c>
      <c r="AG10" s="121">
        <f>AG11+AG12+AG13+AG14</f>
        <v>1513</v>
      </c>
      <c r="AH10" s="121">
        <f>AH11+AH12+AH13+AH14</f>
        <v>987</v>
      </c>
      <c r="AI10" s="121">
        <f>AH10/AG10*100</f>
        <v>65.23463317911434</v>
      </c>
      <c r="AJ10" s="121">
        <f>AJ11+AJ12+AJ13+AJ14</f>
        <v>815</v>
      </c>
      <c r="AK10" s="121">
        <f>AK11+AK12+AK13+AK14</f>
        <v>0</v>
      </c>
      <c r="AL10" s="121"/>
      <c r="AM10" s="121">
        <f>O10+R10+U10+AA10+AD10+AG10</f>
        <v>3649</v>
      </c>
      <c r="AN10" s="121">
        <f t="shared" si="13"/>
        <v>1614</v>
      </c>
      <c r="AO10" s="49">
        <f t="shared" si="5"/>
        <v>44.231296245546723</v>
      </c>
      <c r="AP10" s="62">
        <f t="shared" si="11"/>
        <v>10119</v>
      </c>
      <c r="AQ10" s="25">
        <f t="shared" si="6"/>
        <v>4614</v>
      </c>
      <c r="AR10" s="63">
        <f t="shared" si="7"/>
        <v>45.597391046546107</v>
      </c>
    </row>
    <row r="11" spans="1:44" ht="18.75" x14ac:dyDescent="0.3">
      <c r="A11" s="179"/>
      <c r="B11" s="96" t="s">
        <v>48</v>
      </c>
      <c r="C11" s="58">
        <v>442</v>
      </c>
      <c r="D11" s="15">
        <v>185</v>
      </c>
      <c r="E11" s="38">
        <f t="shared" si="8"/>
        <v>41.855203619909503</v>
      </c>
      <c r="F11" s="21"/>
      <c r="G11" s="21"/>
      <c r="H11" s="21"/>
      <c r="I11" s="21"/>
      <c r="J11" s="21"/>
      <c r="K11" s="10"/>
      <c r="L11" s="14">
        <f t="shared" si="1"/>
        <v>442</v>
      </c>
      <c r="M11" s="15">
        <f t="shared" si="2"/>
        <v>185</v>
      </c>
      <c r="N11" s="64">
        <f t="shared" si="3"/>
        <v>41.855203619909503</v>
      </c>
      <c r="O11" s="58"/>
      <c r="P11" s="15"/>
      <c r="Q11" s="38" t="e">
        <f t="shared" si="4"/>
        <v>#DIV/0!</v>
      </c>
      <c r="R11" s="21"/>
      <c r="S11" s="21"/>
      <c r="T11" s="21"/>
      <c r="U11" s="21"/>
      <c r="V11" s="21"/>
      <c r="W11" s="10"/>
      <c r="X11" s="21"/>
      <c r="Y11" s="21"/>
      <c r="Z11" s="21"/>
      <c r="AA11" s="15">
        <v>163</v>
      </c>
      <c r="AB11" s="15">
        <v>5</v>
      </c>
      <c r="AC11" s="38">
        <f t="shared" ref="AC11:AC14" si="14">AB11/AA11*100</f>
        <v>3.0674846625766872</v>
      </c>
      <c r="AD11" s="58">
        <v>101</v>
      </c>
      <c r="AE11" s="122"/>
      <c r="AF11" s="38">
        <f t="shared" si="10"/>
        <v>0</v>
      </c>
      <c r="AG11" s="122">
        <v>228</v>
      </c>
      <c r="AH11" s="122">
        <v>93</v>
      </c>
      <c r="AI11" s="122">
        <f>AH11/AG11*100</f>
        <v>40.789473684210527</v>
      </c>
      <c r="AJ11" s="122">
        <v>163</v>
      </c>
      <c r="AK11" s="122"/>
      <c r="AL11" s="122"/>
      <c r="AM11" s="122">
        <f>O11+R11+U11+AA11+AD11+AG11+AJ11</f>
        <v>655</v>
      </c>
      <c r="AN11" s="38">
        <f t="shared" si="13"/>
        <v>98</v>
      </c>
      <c r="AO11" s="50">
        <f t="shared" si="5"/>
        <v>14.961832061068703</v>
      </c>
      <c r="AP11" s="83">
        <f t="shared" si="11"/>
        <v>1097</v>
      </c>
      <c r="AQ11" s="82">
        <f t="shared" si="6"/>
        <v>283</v>
      </c>
      <c r="AR11" s="84">
        <f t="shared" si="7"/>
        <v>25.797629899726527</v>
      </c>
    </row>
    <row r="12" spans="1:44" ht="18.75" x14ac:dyDescent="0.3">
      <c r="A12" s="179"/>
      <c r="B12" s="96" t="s">
        <v>49</v>
      </c>
      <c r="C12" s="58">
        <v>1436</v>
      </c>
      <c r="D12" s="15">
        <v>525</v>
      </c>
      <c r="E12" s="38">
        <f t="shared" si="8"/>
        <v>36.559888579387184</v>
      </c>
      <c r="F12" s="21"/>
      <c r="G12" s="21"/>
      <c r="H12" s="21"/>
      <c r="I12" s="21"/>
      <c r="J12" s="21"/>
      <c r="K12" s="10"/>
      <c r="L12" s="14">
        <f t="shared" si="1"/>
        <v>1436</v>
      </c>
      <c r="M12" s="15">
        <f t="shared" si="2"/>
        <v>525</v>
      </c>
      <c r="N12" s="64">
        <f t="shared" si="3"/>
        <v>36.559888579387184</v>
      </c>
      <c r="O12" s="58"/>
      <c r="P12" s="15"/>
      <c r="Q12" s="38" t="e">
        <f t="shared" si="4"/>
        <v>#DIV/0!</v>
      </c>
      <c r="R12" s="21"/>
      <c r="S12" s="21"/>
      <c r="T12" s="21"/>
      <c r="U12" s="21"/>
      <c r="V12" s="21"/>
      <c r="W12" s="10"/>
      <c r="X12" s="21"/>
      <c r="Y12" s="21"/>
      <c r="Z12" s="21"/>
      <c r="AA12" s="15">
        <v>322</v>
      </c>
      <c r="AB12" s="15">
        <v>120</v>
      </c>
      <c r="AC12" s="38">
        <f t="shared" si="14"/>
        <v>37.267080745341616</v>
      </c>
      <c r="AD12" s="58">
        <v>151</v>
      </c>
      <c r="AE12" s="122"/>
      <c r="AF12" s="38">
        <f t="shared" si="10"/>
        <v>0</v>
      </c>
      <c r="AG12" s="122">
        <v>341</v>
      </c>
      <c r="AH12" s="122">
        <v>181</v>
      </c>
      <c r="AI12" s="122">
        <f t="shared" ref="AI12:AI14" si="15">AH12/AG12*100</f>
        <v>53.079178885630498</v>
      </c>
      <c r="AJ12" s="122">
        <v>245</v>
      </c>
      <c r="AK12" s="122"/>
      <c r="AL12" s="122"/>
      <c r="AM12" s="122">
        <f t="shared" ref="AM12:AM14" si="16">O12+R12+U12+AA12+AD12+AG12+AJ12</f>
        <v>1059</v>
      </c>
      <c r="AN12" s="38">
        <f t="shared" si="13"/>
        <v>301</v>
      </c>
      <c r="AO12" s="50">
        <f t="shared" si="5"/>
        <v>28.423040604343718</v>
      </c>
      <c r="AP12" s="83">
        <f t="shared" si="11"/>
        <v>2495</v>
      </c>
      <c r="AQ12" s="82">
        <f t="shared" si="6"/>
        <v>826</v>
      </c>
      <c r="AR12" s="84">
        <f t="shared" si="7"/>
        <v>33.106212424849701</v>
      </c>
    </row>
    <row r="13" spans="1:44" ht="18.75" x14ac:dyDescent="0.3">
      <c r="A13" s="179"/>
      <c r="B13" s="96" t="s">
        <v>50</v>
      </c>
      <c r="C13" s="58">
        <v>1466</v>
      </c>
      <c r="D13" s="15">
        <v>640</v>
      </c>
      <c r="E13" s="38">
        <f t="shared" si="8"/>
        <v>43.656207366984994</v>
      </c>
      <c r="F13" s="21"/>
      <c r="G13" s="21"/>
      <c r="H13" s="21"/>
      <c r="I13" s="21"/>
      <c r="J13" s="21"/>
      <c r="K13" s="10"/>
      <c r="L13" s="14">
        <f t="shared" si="1"/>
        <v>1466</v>
      </c>
      <c r="M13" s="15">
        <f t="shared" si="2"/>
        <v>640</v>
      </c>
      <c r="N13" s="64">
        <f t="shared" si="3"/>
        <v>43.656207366984994</v>
      </c>
      <c r="O13" s="58"/>
      <c r="P13" s="15"/>
      <c r="Q13" s="38" t="e">
        <f t="shared" si="4"/>
        <v>#DIV/0!</v>
      </c>
      <c r="R13" s="21"/>
      <c r="S13" s="21"/>
      <c r="T13" s="21"/>
      <c r="U13" s="21"/>
      <c r="V13" s="21"/>
      <c r="W13" s="10"/>
      <c r="X13" s="21"/>
      <c r="Y13" s="21"/>
      <c r="Z13" s="21"/>
      <c r="AA13" s="15">
        <v>498</v>
      </c>
      <c r="AB13" s="15">
        <v>289</v>
      </c>
      <c r="AC13" s="38">
        <f t="shared" si="14"/>
        <v>58.032128514056225</v>
      </c>
      <c r="AD13" s="58">
        <v>203</v>
      </c>
      <c r="AE13" s="122"/>
      <c r="AF13" s="38">
        <f t="shared" si="10"/>
        <v>0</v>
      </c>
      <c r="AG13" s="122">
        <v>567</v>
      </c>
      <c r="AH13" s="122">
        <v>336</v>
      </c>
      <c r="AI13" s="122">
        <f t="shared" si="15"/>
        <v>59.259259259259252</v>
      </c>
      <c r="AJ13" s="122">
        <v>407</v>
      </c>
      <c r="AK13" s="122"/>
      <c r="AL13" s="122"/>
      <c r="AM13" s="122">
        <f t="shared" si="16"/>
        <v>1675</v>
      </c>
      <c r="AN13" s="38">
        <f t="shared" si="13"/>
        <v>625</v>
      </c>
      <c r="AO13" s="50">
        <f t="shared" si="5"/>
        <v>37.313432835820898</v>
      </c>
      <c r="AP13" s="83">
        <f t="shared" si="11"/>
        <v>3141</v>
      </c>
      <c r="AQ13" s="82">
        <f t="shared" si="6"/>
        <v>1265</v>
      </c>
      <c r="AR13" s="84">
        <f t="shared" si="7"/>
        <v>40.273798153454315</v>
      </c>
    </row>
    <row r="14" spans="1:44" ht="18.75" x14ac:dyDescent="0.3">
      <c r="A14" s="179"/>
      <c r="B14" s="96" t="s">
        <v>51</v>
      </c>
      <c r="C14" s="58">
        <v>3126</v>
      </c>
      <c r="D14" s="15">
        <v>1650</v>
      </c>
      <c r="E14" s="38">
        <f t="shared" si="8"/>
        <v>52.783109404990405</v>
      </c>
      <c r="F14" s="21"/>
      <c r="G14" s="21"/>
      <c r="H14" s="21"/>
      <c r="I14" s="21"/>
      <c r="J14" s="21"/>
      <c r="K14" s="10"/>
      <c r="L14" s="14">
        <f t="shared" si="1"/>
        <v>3126</v>
      </c>
      <c r="M14" s="15">
        <f t="shared" si="2"/>
        <v>1650</v>
      </c>
      <c r="N14" s="64">
        <f t="shared" si="3"/>
        <v>52.783109404990405</v>
      </c>
      <c r="O14" s="58"/>
      <c r="P14" s="15"/>
      <c r="Q14" s="38" t="e">
        <f t="shared" si="4"/>
        <v>#DIV/0!</v>
      </c>
      <c r="R14" s="21"/>
      <c r="S14" s="21"/>
      <c r="T14" s="21"/>
      <c r="U14" s="21"/>
      <c r="V14" s="21"/>
      <c r="W14" s="10"/>
      <c r="X14" s="21"/>
      <c r="Y14" s="21"/>
      <c r="Z14" s="21"/>
      <c r="AA14" s="15">
        <v>698</v>
      </c>
      <c r="AB14" s="15">
        <v>213</v>
      </c>
      <c r="AC14" s="38">
        <f t="shared" si="14"/>
        <v>30.515759312320917</v>
      </c>
      <c r="AD14" s="58"/>
      <c r="AE14" s="122"/>
      <c r="AF14" s="38" t="e">
        <f t="shared" si="10"/>
        <v>#DIV/0!</v>
      </c>
      <c r="AG14" s="122">
        <v>377</v>
      </c>
      <c r="AH14" s="122">
        <v>377</v>
      </c>
      <c r="AI14" s="122">
        <f t="shared" si="15"/>
        <v>100</v>
      </c>
      <c r="AJ14" s="122"/>
      <c r="AK14" s="122"/>
      <c r="AL14" s="122"/>
      <c r="AM14" s="122">
        <f t="shared" si="16"/>
        <v>1075</v>
      </c>
      <c r="AN14" s="38">
        <f t="shared" si="13"/>
        <v>590</v>
      </c>
      <c r="AO14" s="50">
        <f t="shared" si="5"/>
        <v>54.883720930232563</v>
      </c>
      <c r="AP14" s="83">
        <f t="shared" si="11"/>
        <v>4201</v>
      </c>
      <c r="AQ14" s="82">
        <f t="shared" si="6"/>
        <v>2240</v>
      </c>
      <c r="AR14" s="84">
        <f t="shared" si="7"/>
        <v>53.320637943346824</v>
      </c>
    </row>
    <row r="15" spans="1:44" ht="18.75" x14ac:dyDescent="0.3">
      <c r="A15" s="179"/>
      <c r="B15" s="95" t="s">
        <v>29</v>
      </c>
      <c r="C15" s="57">
        <f>C16+C17+C18+C19</f>
        <v>4336</v>
      </c>
      <c r="D15" s="25">
        <f>D16+D17+D18+D19</f>
        <v>429</v>
      </c>
      <c r="E15" s="26">
        <f t="shared" si="8"/>
        <v>9.8939114391143921</v>
      </c>
      <c r="F15" s="25"/>
      <c r="G15" s="25"/>
      <c r="H15" s="25"/>
      <c r="I15" s="33"/>
      <c r="J15" s="33"/>
      <c r="K15" s="48"/>
      <c r="L15" s="62">
        <f t="shared" si="1"/>
        <v>4336</v>
      </c>
      <c r="M15" s="25">
        <f t="shared" si="2"/>
        <v>429</v>
      </c>
      <c r="N15" s="63">
        <f t="shared" si="3"/>
        <v>9.8939114391143921</v>
      </c>
      <c r="O15" s="57">
        <f>O16+O17+O18+O19</f>
        <v>0</v>
      </c>
      <c r="P15" s="25">
        <f>P16+P17+P18+P19</f>
        <v>0</v>
      </c>
      <c r="Q15" s="26" t="e">
        <f t="shared" si="4"/>
        <v>#DIV/0!</v>
      </c>
      <c r="R15" s="33"/>
      <c r="S15" s="33"/>
      <c r="T15" s="33"/>
      <c r="U15" s="33"/>
      <c r="V15" s="33"/>
      <c r="W15" s="48"/>
      <c r="X15" s="33"/>
      <c r="Y15" s="33"/>
      <c r="Z15" s="33"/>
      <c r="AA15" s="25">
        <f>AA16+AA17+AA18+AA19</f>
        <v>5657</v>
      </c>
      <c r="AB15" s="25">
        <f>AB16+AB17+AB18+AB19</f>
        <v>1909</v>
      </c>
      <c r="AC15" s="63">
        <f>AB15/AA15*100</f>
        <v>33.74580166165812</v>
      </c>
      <c r="AD15" s="57">
        <f>AD16+AD17+AD18+AD19</f>
        <v>2350</v>
      </c>
      <c r="AE15" s="57">
        <f>AE16+AE17+AE18+AE19</f>
        <v>100</v>
      </c>
      <c r="AF15" s="26">
        <f t="shared" si="10"/>
        <v>4.2553191489361701</v>
      </c>
      <c r="AG15" s="112">
        <f>AG16+AG17+AG18+AG19</f>
        <v>3709</v>
      </c>
      <c r="AH15" s="112">
        <f>AH16+AH17+AH18+AH19</f>
        <v>239</v>
      </c>
      <c r="AI15" s="26">
        <f>AH15/AG15*100</f>
        <v>6.443785386896737</v>
      </c>
      <c r="AJ15" s="112">
        <f>AJ16+AJ17+AJ18+AJ19</f>
        <v>3870</v>
      </c>
      <c r="AK15" s="112">
        <f>AK16+AK17+AK18+AK19</f>
        <v>50</v>
      </c>
      <c r="AL15" s="112"/>
      <c r="AM15" s="121">
        <f>O15+R15+U15+AA15+AD15+AG15+AJ15</f>
        <v>15586</v>
      </c>
      <c r="AN15" s="121">
        <f t="shared" si="13"/>
        <v>2298</v>
      </c>
      <c r="AO15" s="49">
        <f t="shared" si="5"/>
        <v>14.7440010265623</v>
      </c>
      <c r="AP15" s="62">
        <f t="shared" si="11"/>
        <v>19922</v>
      </c>
      <c r="AQ15" s="25">
        <f t="shared" si="6"/>
        <v>2727</v>
      </c>
      <c r="AR15" s="63">
        <f t="shared" si="7"/>
        <v>13.688384700331291</v>
      </c>
    </row>
    <row r="16" spans="1:44" ht="18.75" x14ac:dyDescent="0.3">
      <c r="A16" s="179"/>
      <c r="B16" s="96" t="s">
        <v>48</v>
      </c>
      <c r="C16" s="58">
        <v>445</v>
      </c>
      <c r="D16" s="15">
        <v>21</v>
      </c>
      <c r="E16" s="38">
        <f t="shared" si="8"/>
        <v>4.7191011235955056</v>
      </c>
      <c r="F16" s="21"/>
      <c r="G16" s="21"/>
      <c r="H16" s="21"/>
      <c r="I16" s="21"/>
      <c r="J16" s="21"/>
      <c r="K16" s="10"/>
      <c r="L16" s="14">
        <f t="shared" si="1"/>
        <v>445</v>
      </c>
      <c r="M16" s="15">
        <f t="shared" si="2"/>
        <v>21</v>
      </c>
      <c r="N16" s="64">
        <f t="shared" si="3"/>
        <v>4.7191011235955056</v>
      </c>
      <c r="O16" s="58"/>
      <c r="P16" s="15"/>
      <c r="Q16" s="38" t="e">
        <f t="shared" si="4"/>
        <v>#DIV/0!</v>
      </c>
      <c r="R16" s="21"/>
      <c r="S16" s="21"/>
      <c r="T16" s="21"/>
      <c r="U16" s="21"/>
      <c r="V16" s="21"/>
      <c r="W16" s="10"/>
      <c r="X16" s="21"/>
      <c r="Y16" s="21"/>
      <c r="Z16" s="21"/>
      <c r="AA16" s="15">
        <v>723</v>
      </c>
      <c r="AB16" s="59">
        <v>130</v>
      </c>
      <c r="AC16" s="113">
        <f>AB16/AA16*100</f>
        <v>17.980636237897649</v>
      </c>
      <c r="AD16" s="58">
        <v>269</v>
      </c>
      <c r="AE16" s="58">
        <v>14</v>
      </c>
      <c r="AF16" s="38">
        <f t="shared" si="10"/>
        <v>5.2044609665427508</v>
      </c>
      <c r="AG16" s="59">
        <v>395</v>
      </c>
      <c r="AH16" s="59"/>
      <c r="AI16" s="59"/>
      <c r="AJ16" s="59">
        <v>423</v>
      </c>
      <c r="AK16" s="59">
        <v>7</v>
      </c>
      <c r="AL16" s="59"/>
      <c r="AM16" s="122">
        <f>O16+R16+U16+AA16+AD16+AG16+AJ16</f>
        <v>1810</v>
      </c>
      <c r="AN16" s="38">
        <f t="shared" si="13"/>
        <v>151</v>
      </c>
      <c r="AO16" s="50">
        <f t="shared" si="5"/>
        <v>8.3425414364640886</v>
      </c>
      <c r="AP16" s="83">
        <f t="shared" si="11"/>
        <v>2255</v>
      </c>
      <c r="AQ16" s="82">
        <f t="shared" si="6"/>
        <v>172</v>
      </c>
      <c r="AR16" s="84">
        <f t="shared" si="7"/>
        <v>7.6274944567627498</v>
      </c>
    </row>
    <row r="17" spans="1:44" ht="18.75" x14ac:dyDescent="0.3">
      <c r="A17" s="179"/>
      <c r="B17" s="96" t="s">
        <v>49</v>
      </c>
      <c r="C17" s="58">
        <v>928</v>
      </c>
      <c r="D17" s="15">
        <v>33</v>
      </c>
      <c r="E17" s="38">
        <f t="shared" si="8"/>
        <v>3.556034482758621</v>
      </c>
      <c r="F17" s="21"/>
      <c r="G17" s="21"/>
      <c r="H17" s="21"/>
      <c r="I17" s="21"/>
      <c r="J17" s="21"/>
      <c r="K17" s="10"/>
      <c r="L17" s="14">
        <f t="shared" si="1"/>
        <v>928</v>
      </c>
      <c r="M17" s="15">
        <f t="shared" si="2"/>
        <v>33</v>
      </c>
      <c r="N17" s="64">
        <f t="shared" si="3"/>
        <v>3.556034482758621</v>
      </c>
      <c r="O17" s="58"/>
      <c r="P17" s="15"/>
      <c r="Q17" s="38" t="e">
        <f t="shared" si="4"/>
        <v>#DIV/0!</v>
      </c>
      <c r="R17" s="21"/>
      <c r="S17" s="21"/>
      <c r="T17" s="21"/>
      <c r="U17" s="21"/>
      <c r="V17" s="21"/>
      <c r="W17" s="10"/>
      <c r="X17" s="21"/>
      <c r="Y17" s="21"/>
      <c r="Z17" s="21"/>
      <c r="AA17" s="15">
        <v>1279</v>
      </c>
      <c r="AB17" s="59">
        <v>284</v>
      </c>
      <c r="AC17" s="113">
        <f t="shared" ref="AC17:AC19" si="17">AB17/AA17*100</f>
        <v>22.204847537138388</v>
      </c>
      <c r="AD17" s="58">
        <v>388</v>
      </c>
      <c r="AE17" s="58">
        <v>22</v>
      </c>
      <c r="AF17" s="38">
        <f t="shared" si="10"/>
        <v>5.6701030927835054</v>
      </c>
      <c r="AG17" s="59">
        <v>730</v>
      </c>
      <c r="AH17" s="59"/>
      <c r="AI17" s="59"/>
      <c r="AJ17" s="59">
        <v>834</v>
      </c>
      <c r="AK17" s="59">
        <v>11</v>
      </c>
      <c r="AL17" s="59"/>
      <c r="AM17" s="122">
        <f t="shared" ref="AM17:AM19" si="18">O17+R17+U17+AA17+AD17+AG17+AJ17</f>
        <v>3231</v>
      </c>
      <c r="AN17" s="38">
        <f t="shared" si="13"/>
        <v>317</v>
      </c>
      <c r="AO17" s="50">
        <f t="shared" si="5"/>
        <v>9.8112039616217892</v>
      </c>
      <c r="AP17" s="83">
        <f t="shared" si="11"/>
        <v>4159</v>
      </c>
      <c r="AQ17" s="82">
        <f t="shared" si="6"/>
        <v>350</v>
      </c>
      <c r="AR17" s="84">
        <f t="shared" si="7"/>
        <v>8.4154844914642943</v>
      </c>
    </row>
    <row r="18" spans="1:44" ht="18.75" x14ac:dyDescent="0.3">
      <c r="A18" s="179"/>
      <c r="B18" s="96" t="s">
        <v>50</v>
      </c>
      <c r="C18" s="58">
        <v>1587</v>
      </c>
      <c r="D18" s="15">
        <v>48</v>
      </c>
      <c r="E18" s="38">
        <f t="shared" si="8"/>
        <v>3.0245746691871456</v>
      </c>
      <c r="F18" s="21"/>
      <c r="G18" s="21"/>
      <c r="H18" s="21"/>
      <c r="I18" s="21"/>
      <c r="J18" s="21"/>
      <c r="K18" s="10"/>
      <c r="L18" s="14">
        <f t="shared" si="1"/>
        <v>1587</v>
      </c>
      <c r="M18" s="15">
        <f t="shared" si="2"/>
        <v>48</v>
      </c>
      <c r="N18" s="64">
        <f t="shared" si="3"/>
        <v>3.0245746691871456</v>
      </c>
      <c r="O18" s="58"/>
      <c r="P18" s="15"/>
      <c r="Q18" s="38" t="e">
        <f t="shared" si="4"/>
        <v>#DIV/0!</v>
      </c>
      <c r="R18" s="21"/>
      <c r="S18" s="21"/>
      <c r="T18" s="21"/>
      <c r="U18" s="21"/>
      <c r="V18" s="21"/>
      <c r="W18" s="10"/>
      <c r="X18" s="21"/>
      <c r="Y18" s="21"/>
      <c r="Z18" s="21"/>
      <c r="AA18" s="15">
        <v>2604</v>
      </c>
      <c r="AB18" s="59">
        <v>423</v>
      </c>
      <c r="AC18" s="113">
        <f t="shared" si="17"/>
        <v>16.244239631336406</v>
      </c>
      <c r="AD18" s="58">
        <v>885</v>
      </c>
      <c r="AE18" s="58">
        <v>32</v>
      </c>
      <c r="AF18" s="38">
        <f t="shared" si="10"/>
        <v>3.615819209039548</v>
      </c>
      <c r="AG18" s="59">
        <v>1665</v>
      </c>
      <c r="AH18" s="59"/>
      <c r="AI18" s="59"/>
      <c r="AJ18" s="59">
        <v>1869</v>
      </c>
      <c r="AK18" s="59">
        <v>16</v>
      </c>
      <c r="AL18" s="59"/>
      <c r="AM18" s="122">
        <f t="shared" si="18"/>
        <v>7023</v>
      </c>
      <c r="AN18" s="38">
        <f t="shared" si="13"/>
        <v>471</v>
      </c>
      <c r="AO18" s="50">
        <f t="shared" si="5"/>
        <v>6.7065356685177271</v>
      </c>
      <c r="AP18" s="83">
        <f t="shared" si="11"/>
        <v>8610</v>
      </c>
      <c r="AQ18" s="82">
        <f t="shared" si="6"/>
        <v>519</v>
      </c>
      <c r="AR18" s="84">
        <f t="shared" si="7"/>
        <v>6.027874564459931</v>
      </c>
    </row>
    <row r="19" spans="1:44" ht="18.75" x14ac:dyDescent="0.3">
      <c r="A19" s="179"/>
      <c r="B19" s="96" t="s">
        <v>51</v>
      </c>
      <c r="C19" s="58">
        <v>1376</v>
      </c>
      <c r="D19" s="15">
        <v>327</v>
      </c>
      <c r="E19" s="38">
        <f t="shared" si="8"/>
        <v>23.76453488372093</v>
      </c>
      <c r="F19" s="21"/>
      <c r="G19" s="21"/>
      <c r="H19" s="21"/>
      <c r="I19" s="21"/>
      <c r="J19" s="21"/>
      <c r="K19" s="10"/>
      <c r="L19" s="14">
        <f t="shared" si="1"/>
        <v>1376</v>
      </c>
      <c r="M19" s="15">
        <f t="shared" si="2"/>
        <v>327</v>
      </c>
      <c r="N19" s="64">
        <f t="shared" si="3"/>
        <v>23.76453488372093</v>
      </c>
      <c r="O19" s="58"/>
      <c r="P19" s="15"/>
      <c r="Q19" s="38" t="e">
        <f t="shared" si="4"/>
        <v>#DIV/0!</v>
      </c>
      <c r="R19" s="21"/>
      <c r="S19" s="21"/>
      <c r="T19" s="21"/>
      <c r="U19" s="21"/>
      <c r="V19" s="21"/>
      <c r="W19" s="10"/>
      <c r="X19" s="21"/>
      <c r="Y19" s="21"/>
      <c r="Z19" s="21"/>
      <c r="AA19" s="15">
        <v>1051</v>
      </c>
      <c r="AB19" s="59">
        <v>1072</v>
      </c>
      <c r="AC19" s="113">
        <f t="shared" si="17"/>
        <v>101.99809705042817</v>
      </c>
      <c r="AD19" s="58">
        <v>808</v>
      </c>
      <c r="AE19" s="58">
        <v>32</v>
      </c>
      <c r="AF19" s="38">
        <f t="shared" si="10"/>
        <v>3.9603960396039604</v>
      </c>
      <c r="AG19" s="59">
        <v>919</v>
      </c>
      <c r="AH19" s="59">
        <v>239</v>
      </c>
      <c r="AI19" s="38">
        <f>AH19/AG19*100</f>
        <v>26.006528835690968</v>
      </c>
      <c r="AJ19" s="59">
        <v>744</v>
      </c>
      <c r="AK19" s="59">
        <v>16</v>
      </c>
      <c r="AL19" s="59"/>
      <c r="AM19" s="122">
        <f t="shared" si="18"/>
        <v>3522</v>
      </c>
      <c r="AN19" s="38">
        <f t="shared" si="13"/>
        <v>1359</v>
      </c>
      <c r="AO19" s="50">
        <f t="shared" si="5"/>
        <v>38.586030664395231</v>
      </c>
      <c r="AP19" s="83">
        <f t="shared" si="11"/>
        <v>4898</v>
      </c>
      <c r="AQ19" s="82">
        <f t="shared" si="6"/>
        <v>1686</v>
      </c>
      <c r="AR19" s="84">
        <f t="shared" si="7"/>
        <v>34.422213148223761</v>
      </c>
    </row>
    <row r="20" spans="1:44" ht="18.75" x14ac:dyDescent="0.3">
      <c r="A20" s="179"/>
      <c r="B20" s="95" t="s">
        <v>30</v>
      </c>
      <c r="C20" s="57">
        <f>C21+C22+C23+C24</f>
        <v>559</v>
      </c>
      <c r="D20" s="25">
        <f>D21+D22+D23+D24</f>
        <v>382</v>
      </c>
      <c r="E20" s="26">
        <f t="shared" si="8"/>
        <v>68.336314847942759</v>
      </c>
      <c r="F20" s="25">
        <f>F21+F22+F23+F24</f>
        <v>0</v>
      </c>
      <c r="G20" s="25">
        <f>G21+G22+G23+G24</f>
        <v>0</v>
      </c>
      <c r="H20" s="25"/>
      <c r="I20" s="33"/>
      <c r="J20" s="33"/>
      <c r="K20" s="48"/>
      <c r="L20" s="62">
        <f t="shared" si="1"/>
        <v>559</v>
      </c>
      <c r="M20" s="25">
        <f t="shared" si="2"/>
        <v>382</v>
      </c>
      <c r="N20" s="63">
        <f t="shared" si="3"/>
        <v>68.336314847942759</v>
      </c>
      <c r="O20" s="57">
        <f>O21+O22+O23+O24</f>
        <v>0</v>
      </c>
      <c r="P20" s="25">
        <f>P21+P22+P23+P24</f>
        <v>0</v>
      </c>
      <c r="Q20" s="26" t="e">
        <f t="shared" si="4"/>
        <v>#DIV/0!</v>
      </c>
      <c r="R20" s="33"/>
      <c r="S20" s="33"/>
      <c r="T20" s="33"/>
      <c r="U20" s="33"/>
      <c r="V20" s="33"/>
      <c r="W20" s="48"/>
      <c r="X20" s="33"/>
      <c r="Y20" s="33"/>
      <c r="Z20" s="33"/>
      <c r="AA20" s="57">
        <f>AA21+AA22+AA23+AA24</f>
        <v>377</v>
      </c>
      <c r="AB20" s="57">
        <f>AB21+AB22+AB23+AB24</f>
        <v>50</v>
      </c>
      <c r="AC20" s="63">
        <f>AB20/AA20*100</f>
        <v>13.262599469496022</v>
      </c>
      <c r="AD20" s="57">
        <f>AD21+AD22+AD23+AD24</f>
        <v>177</v>
      </c>
      <c r="AE20" s="57">
        <f>AE21+AE22+AE23+AE24</f>
        <v>0</v>
      </c>
      <c r="AF20" s="26">
        <f t="shared" si="10"/>
        <v>0</v>
      </c>
      <c r="AG20" s="112">
        <f>AG21+AG22+AG23+AG24</f>
        <v>157</v>
      </c>
      <c r="AH20" s="112">
        <f>AH21+AH22+AH23+AH24</f>
        <v>0</v>
      </c>
      <c r="AI20" s="112"/>
      <c r="AJ20" s="112">
        <f>AJ21+AJ22+AJ23+AJ24</f>
        <v>202</v>
      </c>
      <c r="AK20" s="112">
        <f>AK21+AK22+AK23+AK24</f>
        <v>25</v>
      </c>
      <c r="AL20" s="112"/>
      <c r="AM20" s="121">
        <f>O20+R20+U20+AA20+AD20+AG20+AJ20</f>
        <v>913</v>
      </c>
      <c r="AN20" s="121">
        <f t="shared" si="13"/>
        <v>75</v>
      </c>
      <c r="AO20" s="49">
        <f t="shared" si="5"/>
        <v>8.214676889375685</v>
      </c>
      <c r="AP20" s="62">
        <f t="shared" si="11"/>
        <v>1472</v>
      </c>
      <c r="AQ20" s="25">
        <f t="shared" si="6"/>
        <v>457</v>
      </c>
      <c r="AR20" s="63">
        <f t="shared" si="7"/>
        <v>31.046195652173914</v>
      </c>
    </row>
    <row r="21" spans="1:44" ht="18.75" x14ac:dyDescent="0.3">
      <c r="A21" s="179"/>
      <c r="B21" s="96" t="s">
        <v>48</v>
      </c>
      <c r="C21" s="58">
        <v>53</v>
      </c>
      <c r="D21" s="15">
        <v>40</v>
      </c>
      <c r="E21" s="38">
        <f t="shared" si="8"/>
        <v>75.471698113207552</v>
      </c>
      <c r="F21" s="15"/>
      <c r="G21" s="15"/>
      <c r="H21" s="15"/>
      <c r="I21" s="21"/>
      <c r="J21" s="21"/>
      <c r="K21" s="10"/>
      <c r="L21" s="14">
        <f t="shared" si="1"/>
        <v>53</v>
      </c>
      <c r="M21" s="15">
        <f t="shared" si="2"/>
        <v>40</v>
      </c>
      <c r="N21" s="64">
        <f t="shared" si="3"/>
        <v>75.471698113207552</v>
      </c>
      <c r="O21" s="58"/>
      <c r="P21" s="15"/>
      <c r="Q21" s="38" t="e">
        <f t="shared" si="4"/>
        <v>#DIV/0!</v>
      </c>
      <c r="R21" s="21"/>
      <c r="S21" s="21"/>
      <c r="T21" s="21"/>
      <c r="U21" s="21"/>
      <c r="V21" s="21"/>
      <c r="W21" s="10"/>
      <c r="X21" s="21"/>
      <c r="Y21" s="21"/>
      <c r="Z21" s="21"/>
      <c r="AA21" s="58">
        <v>54</v>
      </c>
      <c r="AB21" s="59">
        <v>6</v>
      </c>
      <c r="AC21" s="113">
        <f>AB21/AA21*100</f>
        <v>11.111111111111111</v>
      </c>
      <c r="AD21" s="59">
        <v>42</v>
      </c>
      <c r="AE21" s="59"/>
      <c r="AF21" s="38">
        <f t="shared" si="10"/>
        <v>0</v>
      </c>
      <c r="AG21" s="59">
        <v>17</v>
      </c>
      <c r="AH21" s="59"/>
      <c r="AI21" s="59"/>
      <c r="AJ21" s="59">
        <v>42</v>
      </c>
      <c r="AK21" s="59"/>
      <c r="AL21" s="59"/>
      <c r="AM21" s="122">
        <f>O21+R21+U21+AA21+AD21+AG21+AJ21</f>
        <v>155</v>
      </c>
      <c r="AN21" s="38">
        <f t="shared" si="13"/>
        <v>6</v>
      </c>
      <c r="AO21" s="50">
        <f t="shared" si="5"/>
        <v>3.870967741935484</v>
      </c>
      <c r="AP21" s="83">
        <f t="shared" si="11"/>
        <v>208</v>
      </c>
      <c r="AQ21" s="82">
        <f t="shared" si="6"/>
        <v>46</v>
      </c>
      <c r="AR21" s="84">
        <f t="shared" si="7"/>
        <v>22.115384615384613</v>
      </c>
    </row>
    <row r="22" spans="1:44" ht="18.75" x14ac:dyDescent="0.3">
      <c r="A22" s="179"/>
      <c r="B22" s="96" t="s">
        <v>49</v>
      </c>
      <c r="C22" s="58">
        <v>100</v>
      </c>
      <c r="D22" s="15">
        <v>81</v>
      </c>
      <c r="E22" s="38">
        <f t="shared" si="8"/>
        <v>81</v>
      </c>
      <c r="F22" s="15"/>
      <c r="G22" s="15"/>
      <c r="H22" s="15"/>
      <c r="I22" s="21"/>
      <c r="J22" s="21"/>
      <c r="K22" s="10"/>
      <c r="L22" s="14">
        <f t="shared" si="1"/>
        <v>100</v>
      </c>
      <c r="M22" s="15">
        <f t="shared" si="2"/>
        <v>81</v>
      </c>
      <c r="N22" s="64">
        <f t="shared" si="3"/>
        <v>81</v>
      </c>
      <c r="O22" s="58"/>
      <c r="P22" s="15"/>
      <c r="Q22" s="38" t="e">
        <f t="shared" si="4"/>
        <v>#DIV/0!</v>
      </c>
      <c r="R22" s="21"/>
      <c r="S22" s="21"/>
      <c r="T22" s="21"/>
      <c r="U22" s="21"/>
      <c r="V22" s="21"/>
      <c r="W22" s="10"/>
      <c r="X22" s="21"/>
      <c r="Y22" s="21"/>
      <c r="Z22" s="21"/>
      <c r="AA22" s="58">
        <v>61</v>
      </c>
      <c r="AB22" s="59">
        <v>7</v>
      </c>
      <c r="AC22" s="113">
        <f t="shared" ref="AC22:AC24" si="19">AB22/AA22*100</f>
        <v>11.475409836065573</v>
      </c>
      <c r="AD22" s="59">
        <v>47</v>
      </c>
      <c r="AE22" s="59"/>
      <c r="AF22" s="38">
        <f t="shared" si="10"/>
        <v>0</v>
      </c>
      <c r="AG22" s="59">
        <v>22</v>
      </c>
      <c r="AH22" s="59"/>
      <c r="AI22" s="59"/>
      <c r="AJ22" s="59">
        <v>57</v>
      </c>
      <c r="AK22" s="59">
        <v>10</v>
      </c>
      <c r="AL22" s="59"/>
      <c r="AM22" s="122">
        <f t="shared" ref="AM22:AM24" si="20">O22+R22+U22+AA22+AD22+AG22+AJ22</f>
        <v>187</v>
      </c>
      <c r="AN22" s="38">
        <f t="shared" si="13"/>
        <v>17</v>
      </c>
      <c r="AO22" s="50">
        <f t="shared" si="5"/>
        <v>9.0909090909090917</v>
      </c>
      <c r="AP22" s="83">
        <f t="shared" si="11"/>
        <v>287</v>
      </c>
      <c r="AQ22" s="82">
        <f t="shared" si="6"/>
        <v>98</v>
      </c>
      <c r="AR22" s="84">
        <f t="shared" si="7"/>
        <v>34.146341463414636</v>
      </c>
    </row>
    <row r="23" spans="1:44" ht="18.75" x14ac:dyDescent="0.3">
      <c r="A23" s="179"/>
      <c r="B23" s="96" t="s">
        <v>50</v>
      </c>
      <c r="C23" s="58">
        <v>218</v>
      </c>
      <c r="D23" s="15">
        <v>139</v>
      </c>
      <c r="E23" s="38">
        <f t="shared" si="8"/>
        <v>63.761467889908253</v>
      </c>
      <c r="F23" s="15"/>
      <c r="G23" s="15"/>
      <c r="H23" s="15"/>
      <c r="I23" s="21"/>
      <c r="J23" s="21"/>
      <c r="K23" s="10"/>
      <c r="L23" s="14">
        <f t="shared" si="1"/>
        <v>218</v>
      </c>
      <c r="M23" s="15">
        <f t="shared" si="2"/>
        <v>139</v>
      </c>
      <c r="N23" s="64">
        <f t="shared" si="3"/>
        <v>63.761467889908253</v>
      </c>
      <c r="O23" s="58"/>
      <c r="P23" s="15"/>
      <c r="Q23" s="38" t="e">
        <f t="shared" si="4"/>
        <v>#DIV/0!</v>
      </c>
      <c r="R23" s="21"/>
      <c r="S23" s="21"/>
      <c r="T23" s="21"/>
      <c r="U23" s="21"/>
      <c r="V23" s="21"/>
      <c r="W23" s="10"/>
      <c r="X23" s="21"/>
      <c r="Y23" s="21"/>
      <c r="Z23" s="21"/>
      <c r="AA23" s="58">
        <v>140</v>
      </c>
      <c r="AB23" s="59">
        <v>21</v>
      </c>
      <c r="AC23" s="113">
        <f t="shared" si="19"/>
        <v>15</v>
      </c>
      <c r="AD23" s="59">
        <v>48</v>
      </c>
      <c r="AE23" s="59"/>
      <c r="AF23" s="38">
        <f t="shared" si="10"/>
        <v>0</v>
      </c>
      <c r="AG23" s="59">
        <v>63</v>
      </c>
      <c r="AH23" s="59"/>
      <c r="AI23" s="59"/>
      <c r="AJ23" s="59">
        <v>58</v>
      </c>
      <c r="AK23" s="59">
        <v>10</v>
      </c>
      <c r="AL23" s="59"/>
      <c r="AM23" s="122">
        <f t="shared" si="20"/>
        <v>309</v>
      </c>
      <c r="AN23" s="38">
        <f t="shared" si="13"/>
        <v>31</v>
      </c>
      <c r="AO23" s="50">
        <f t="shared" si="5"/>
        <v>10.032362459546926</v>
      </c>
      <c r="AP23" s="83">
        <f t="shared" si="11"/>
        <v>527</v>
      </c>
      <c r="AQ23" s="82">
        <f t="shared" si="6"/>
        <v>170</v>
      </c>
      <c r="AR23" s="84">
        <f t="shared" si="7"/>
        <v>32.258064516129032</v>
      </c>
    </row>
    <row r="24" spans="1:44" ht="18.75" x14ac:dyDescent="0.3">
      <c r="A24" s="179"/>
      <c r="B24" s="96" t="s">
        <v>51</v>
      </c>
      <c r="C24" s="58">
        <v>188</v>
      </c>
      <c r="D24" s="15">
        <v>122</v>
      </c>
      <c r="E24" s="38">
        <f t="shared" si="8"/>
        <v>64.893617021276597</v>
      </c>
      <c r="F24" s="15"/>
      <c r="G24" s="15"/>
      <c r="H24" s="15"/>
      <c r="I24" s="21"/>
      <c r="J24" s="21"/>
      <c r="K24" s="10"/>
      <c r="L24" s="14">
        <f t="shared" si="1"/>
        <v>188</v>
      </c>
      <c r="M24" s="15">
        <f t="shared" si="2"/>
        <v>122</v>
      </c>
      <c r="N24" s="64">
        <f t="shared" si="3"/>
        <v>64.893617021276597</v>
      </c>
      <c r="O24" s="58"/>
      <c r="P24" s="15"/>
      <c r="Q24" s="38" t="e">
        <f t="shared" si="4"/>
        <v>#DIV/0!</v>
      </c>
      <c r="R24" s="21"/>
      <c r="S24" s="21"/>
      <c r="T24" s="21"/>
      <c r="U24" s="21"/>
      <c r="V24" s="21"/>
      <c r="W24" s="10"/>
      <c r="X24" s="21"/>
      <c r="Y24" s="21"/>
      <c r="Z24" s="21"/>
      <c r="AA24" s="59">
        <v>122</v>
      </c>
      <c r="AB24" s="59">
        <v>16</v>
      </c>
      <c r="AC24" s="113">
        <f t="shared" si="19"/>
        <v>13.114754098360656</v>
      </c>
      <c r="AD24" s="59">
        <v>40</v>
      </c>
      <c r="AE24" s="59"/>
      <c r="AF24" s="38">
        <f t="shared" si="10"/>
        <v>0</v>
      </c>
      <c r="AG24" s="59">
        <v>55</v>
      </c>
      <c r="AH24" s="59"/>
      <c r="AI24" s="59"/>
      <c r="AJ24" s="59">
        <v>45</v>
      </c>
      <c r="AK24" s="59">
        <v>5</v>
      </c>
      <c r="AL24" s="59"/>
      <c r="AM24" s="122">
        <f t="shared" si="20"/>
        <v>262</v>
      </c>
      <c r="AN24" s="38">
        <f t="shared" si="13"/>
        <v>21</v>
      </c>
      <c r="AO24" s="50">
        <f t="shared" si="5"/>
        <v>8.015267175572518</v>
      </c>
      <c r="AP24" s="83">
        <f t="shared" si="11"/>
        <v>450</v>
      </c>
      <c r="AQ24" s="82">
        <f t="shared" si="6"/>
        <v>143</v>
      </c>
      <c r="AR24" s="84">
        <f t="shared" si="7"/>
        <v>31.777777777777779</v>
      </c>
    </row>
    <row r="25" spans="1:44" ht="18.75" x14ac:dyDescent="0.3">
      <c r="A25" s="179"/>
      <c r="B25" s="95" t="s">
        <v>31</v>
      </c>
      <c r="C25" s="57">
        <f>C26+C27+C28+C29</f>
        <v>2055</v>
      </c>
      <c r="D25" s="25">
        <f>D26+D27+D28+D29</f>
        <v>880</v>
      </c>
      <c r="E25" s="26">
        <f t="shared" si="8"/>
        <v>42.822384428223842</v>
      </c>
      <c r="F25" s="25">
        <f>F26+F27+F28+F29</f>
        <v>55</v>
      </c>
      <c r="G25" s="25">
        <f>G26+G27+G28+G29</f>
        <v>55</v>
      </c>
      <c r="H25" s="26">
        <f>G25/F25*100</f>
        <v>100</v>
      </c>
      <c r="I25" s="25">
        <f>I26+I27+I28+I29</f>
        <v>0</v>
      </c>
      <c r="J25" s="25">
        <f>J26+J27+J28+J29</f>
        <v>0</v>
      </c>
      <c r="K25" s="48"/>
      <c r="L25" s="62">
        <f t="shared" si="1"/>
        <v>2110</v>
      </c>
      <c r="M25" s="25">
        <f t="shared" si="2"/>
        <v>935</v>
      </c>
      <c r="N25" s="63">
        <f t="shared" si="3"/>
        <v>44.312796208530806</v>
      </c>
      <c r="O25" s="57">
        <f>O26+O27+O28+O29</f>
        <v>226</v>
      </c>
      <c r="P25" s="25">
        <f>P26+P27+P28+P29</f>
        <v>155</v>
      </c>
      <c r="Q25" s="26">
        <f t="shared" si="4"/>
        <v>68.584070796460168</v>
      </c>
      <c r="R25" s="33"/>
      <c r="S25" s="33"/>
      <c r="T25" s="33"/>
      <c r="U25" s="33"/>
      <c r="V25" s="33"/>
      <c r="W25" s="48"/>
      <c r="X25" s="33"/>
      <c r="Y25" s="33"/>
      <c r="Z25" s="33"/>
      <c r="AA25" s="57">
        <f>AA26+AA27+AA28+AA29</f>
        <v>937</v>
      </c>
      <c r="AB25" s="57">
        <f>AB26+AB27+AB28+AB29</f>
        <v>784</v>
      </c>
      <c r="AC25" s="63">
        <f>AB25/AA25*100</f>
        <v>83.671291355389542</v>
      </c>
      <c r="AD25" s="57">
        <f>AD26+AD27+AD28+AD29</f>
        <v>610</v>
      </c>
      <c r="AE25" s="57">
        <f>AE26+AE27+AE28+AE29</f>
        <v>338</v>
      </c>
      <c r="AF25" s="26">
        <f t="shared" si="10"/>
        <v>55.409836065573771</v>
      </c>
      <c r="AG25" s="57">
        <f>AG26+AG27+AG28+AG29</f>
        <v>572</v>
      </c>
      <c r="AH25" s="57">
        <f>AH26+AH27+AH28+AH29</f>
        <v>500</v>
      </c>
      <c r="AI25" s="26">
        <f>AH25/AG25*100</f>
        <v>87.412587412587413</v>
      </c>
      <c r="AJ25" s="57">
        <f>AJ26+AJ27+AJ28+AJ29</f>
        <v>282</v>
      </c>
      <c r="AK25" s="57">
        <f>AK26+AK27+AK28+AK29</f>
        <v>210</v>
      </c>
      <c r="AL25" s="121">
        <f>AK25/AJ25*100</f>
        <v>74.468085106382972</v>
      </c>
      <c r="AM25" s="121">
        <f>O25+R25+U25+AA25+AD25+AG25+AJ25</f>
        <v>2627</v>
      </c>
      <c r="AN25" s="121">
        <f t="shared" si="13"/>
        <v>1987</v>
      </c>
      <c r="AO25" s="49">
        <f t="shared" si="5"/>
        <v>75.637609440426345</v>
      </c>
      <c r="AP25" s="62">
        <f t="shared" si="11"/>
        <v>4737</v>
      </c>
      <c r="AQ25" s="25">
        <f t="shared" si="6"/>
        <v>2922</v>
      </c>
      <c r="AR25" s="63">
        <f t="shared" si="7"/>
        <v>61.684610512982893</v>
      </c>
    </row>
    <row r="26" spans="1:44" ht="18.75" x14ac:dyDescent="0.3">
      <c r="A26" s="179"/>
      <c r="B26" s="96" t="s">
        <v>48</v>
      </c>
      <c r="C26" s="58">
        <v>18</v>
      </c>
      <c r="D26" s="15">
        <v>16</v>
      </c>
      <c r="E26" s="38">
        <f t="shared" si="8"/>
        <v>88.888888888888886</v>
      </c>
      <c r="F26" s="15">
        <v>55</v>
      </c>
      <c r="G26" s="15">
        <v>55</v>
      </c>
      <c r="H26" s="15">
        <f>G26/F26*100</f>
        <v>100</v>
      </c>
      <c r="I26" s="15"/>
      <c r="J26" s="21"/>
      <c r="K26" s="10"/>
      <c r="L26" s="14">
        <f t="shared" si="1"/>
        <v>73</v>
      </c>
      <c r="M26" s="15">
        <f t="shared" si="2"/>
        <v>71</v>
      </c>
      <c r="N26" s="64">
        <f t="shared" si="3"/>
        <v>97.260273972602747</v>
      </c>
      <c r="O26" s="58"/>
      <c r="P26" s="15"/>
      <c r="Q26" s="38" t="e">
        <f t="shared" si="4"/>
        <v>#DIV/0!</v>
      </c>
      <c r="R26" s="21"/>
      <c r="S26" s="21"/>
      <c r="T26" s="21"/>
      <c r="U26" s="21"/>
      <c r="V26" s="21"/>
      <c r="W26" s="10"/>
      <c r="X26" s="21"/>
      <c r="Y26" s="21"/>
      <c r="Z26" s="21"/>
      <c r="AA26" s="59">
        <v>40</v>
      </c>
      <c r="AB26" s="59">
        <v>40</v>
      </c>
      <c r="AC26" s="113">
        <f>AB26/AA26*100</f>
        <v>100</v>
      </c>
      <c r="AD26" s="59"/>
      <c r="AE26" s="59"/>
      <c r="AF26" s="38" t="e">
        <f t="shared" si="10"/>
        <v>#DIV/0!</v>
      </c>
      <c r="AG26" s="58"/>
      <c r="AH26" s="58"/>
      <c r="AI26" s="38" t="e">
        <f>AH26/AG26*100</f>
        <v>#DIV/0!</v>
      </c>
      <c r="AJ26" s="58"/>
      <c r="AK26" s="58"/>
      <c r="AL26" s="122" t="e">
        <f>AK26/AJ26*100</f>
        <v>#DIV/0!</v>
      </c>
      <c r="AM26" s="122">
        <f>O26+R26+U26+AA26+AD26+AG26+AJ26</f>
        <v>40</v>
      </c>
      <c r="AN26" s="38">
        <f t="shared" si="13"/>
        <v>40</v>
      </c>
      <c r="AO26" s="50">
        <f t="shared" si="5"/>
        <v>100</v>
      </c>
      <c r="AP26" s="83">
        <f t="shared" si="11"/>
        <v>113</v>
      </c>
      <c r="AQ26" s="82">
        <f t="shared" si="6"/>
        <v>111</v>
      </c>
      <c r="AR26" s="84">
        <f t="shared" si="7"/>
        <v>98.230088495575217</v>
      </c>
    </row>
    <row r="27" spans="1:44" ht="18.75" x14ac:dyDescent="0.3">
      <c r="A27" s="179"/>
      <c r="B27" s="96" t="s">
        <v>49</v>
      </c>
      <c r="C27" s="58">
        <v>240</v>
      </c>
      <c r="D27" s="15">
        <v>141</v>
      </c>
      <c r="E27" s="38">
        <f t="shared" si="8"/>
        <v>58.75</v>
      </c>
      <c r="F27" s="15"/>
      <c r="G27" s="15"/>
      <c r="H27" s="38"/>
      <c r="I27" s="21"/>
      <c r="J27" s="21"/>
      <c r="K27" s="10"/>
      <c r="L27" s="14">
        <f t="shared" si="1"/>
        <v>240</v>
      </c>
      <c r="M27" s="15">
        <f t="shared" si="2"/>
        <v>141</v>
      </c>
      <c r="N27" s="64">
        <f t="shared" si="3"/>
        <v>58.75</v>
      </c>
      <c r="O27" s="58"/>
      <c r="P27" s="15"/>
      <c r="Q27" s="38" t="e">
        <f t="shared" si="4"/>
        <v>#DIV/0!</v>
      </c>
      <c r="R27" s="21"/>
      <c r="S27" s="21"/>
      <c r="T27" s="21"/>
      <c r="U27" s="21"/>
      <c r="V27" s="21"/>
      <c r="W27" s="10"/>
      <c r="X27" s="21"/>
      <c r="Y27" s="21"/>
      <c r="Z27" s="21"/>
      <c r="AA27" s="59">
        <v>239</v>
      </c>
      <c r="AB27" s="59">
        <v>198</v>
      </c>
      <c r="AC27" s="113">
        <f t="shared" ref="AC27:AC29" si="21">AB27/AA27*100</f>
        <v>82.845188284518827</v>
      </c>
      <c r="AD27" s="59">
        <v>36</v>
      </c>
      <c r="AE27" s="59">
        <v>4</v>
      </c>
      <c r="AF27" s="38">
        <f t="shared" si="10"/>
        <v>11.111111111111111</v>
      </c>
      <c r="AG27" s="58">
        <v>32</v>
      </c>
      <c r="AH27" s="58"/>
      <c r="AI27" s="38">
        <f>AH27/AG27*100</f>
        <v>0</v>
      </c>
      <c r="AJ27" s="58">
        <v>32</v>
      </c>
      <c r="AK27" s="58"/>
      <c r="AL27" s="122">
        <f t="shared" ref="AL27:AL29" si="22">AK27/AJ27*100</f>
        <v>0</v>
      </c>
      <c r="AM27" s="122">
        <f t="shared" ref="AM27:AM29" si="23">O27+R27+U27+AA27+AD27+AG27+AJ27</f>
        <v>339</v>
      </c>
      <c r="AN27" s="38">
        <f t="shared" si="13"/>
        <v>202</v>
      </c>
      <c r="AO27" s="50">
        <f t="shared" si="5"/>
        <v>59.587020648967545</v>
      </c>
      <c r="AP27" s="83">
        <f t="shared" si="11"/>
        <v>579</v>
      </c>
      <c r="AQ27" s="82">
        <f t="shared" si="6"/>
        <v>343</v>
      </c>
      <c r="AR27" s="84">
        <f t="shared" si="7"/>
        <v>59.240069084628665</v>
      </c>
    </row>
    <row r="28" spans="1:44" ht="18.75" x14ac:dyDescent="0.3">
      <c r="A28" s="179"/>
      <c r="B28" s="96" t="s">
        <v>50</v>
      </c>
      <c r="C28" s="58">
        <v>930</v>
      </c>
      <c r="D28" s="15">
        <v>458</v>
      </c>
      <c r="E28" s="38">
        <f t="shared" si="8"/>
        <v>49.247311827956992</v>
      </c>
      <c r="F28" s="15"/>
      <c r="G28" s="15"/>
      <c r="H28" s="38"/>
      <c r="I28" s="21"/>
      <c r="J28" s="21"/>
      <c r="K28" s="10"/>
      <c r="L28" s="14">
        <f t="shared" si="1"/>
        <v>930</v>
      </c>
      <c r="M28" s="15">
        <f t="shared" si="2"/>
        <v>458</v>
      </c>
      <c r="N28" s="64">
        <f t="shared" si="3"/>
        <v>49.247311827956992</v>
      </c>
      <c r="O28" s="58">
        <v>100</v>
      </c>
      <c r="P28" s="15">
        <v>50</v>
      </c>
      <c r="Q28" s="38">
        <f t="shared" si="4"/>
        <v>50</v>
      </c>
      <c r="R28" s="21"/>
      <c r="S28" s="21"/>
      <c r="T28" s="21"/>
      <c r="U28" s="21"/>
      <c r="V28" s="21"/>
      <c r="W28" s="10"/>
      <c r="X28" s="21"/>
      <c r="Y28" s="21"/>
      <c r="Z28" s="21"/>
      <c r="AA28" s="15">
        <v>322</v>
      </c>
      <c r="AB28" s="59">
        <v>242</v>
      </c>
      <c r="AC28" s="113">
        <f t="shared" si="21"/>
        <v>75.155279503105589</v>
      </c>
      <c r="AD28" s="59">
        <v>302</v>
      </c>
      <c r="AE28" s="59">
        <v>162</v>
      </c>
      <c r="AF28" s="38">
        <f t="shared" si="10"/>
        <v>53.642384105960261</v>
      </c>
      <c r="AG28" s="58">
        <v>290</v>
      </c>
      <c r="AH28" s="58">
        <v>250</v>
      </c>
      <c r="AI28" s="38">
        <f t="shared" ref="AI28:AI29" si="24">AH28/AG28*100</f>
        <v>86.206896551724128</v>
      </c>
      <c r="AJ28" s="58">
        <v>145</v>
      </c>
      <c r="AK28" s="122">
        <v>105</v>
      </c>
      <c r="AL28" s="122">
        <f t="shared" si="22"/>
        <v>72.41379310344827</v>
      </c>
      <c r="AM28" s="122">
        <f t="shared" si="23"/>
        <v>1159</v>
      </c>
      <c r="AN28" s="38">
        <f t="shared" si="13"/>
        <v>809</v>
      </c>
      <c r="AO28" s="50">
        <f t="shared" si="5"/>
        <v>69.801553062985334</v>
      </c>
      <c r="AP28" s="83">
        <f t="shared" si="11"/>
        <v>2089</v>
      </c>
      <c r="AQ28" s="82">
        <f t="shared" si="6"/>
        <v>1267</v>
      </c>
      <c r="AR28" s="84">
        <f t="shared" si="7"/>
        <v>60.651029200574435</v>
      </c>
    </row>
    <row r="29" spans="1:44" ht="18.75" x14ac:dyDescent="0.3">
      <c r="A29" s="179"/>
      <c r="B29" s="96" t="s">
        <v>51</v>
      </c>
      <c r="C29" s="58">
        <v>867</v>
      </c>
      <c r="D29" s="15">
        <v>265</v>
      </c>
      <c r="E29" s="38">
        <f t="shared" si="8"/>
        <v>30.565167243367934</v>
      </c>
      <c r="F29" s="15"/>
      <c r="G29" s="15"/>
      <c r="H29" s="38"/>
      <c r="I29" s="21"/>
      <c r="J29" s="21"/>
      <c r="K29" s="10"/>
      <c r="L29" s="14">
        <f t="shared" si="1"/>
        <v>867</v>
      </c>
      <c r="M29" s="15">
        <f t="shared" si="2"/>
        <v>265</v>
      </c>
      <c r="N29" s="64">
        <f t="shared" si="3"/>
        <v>30.565167243367934</v>
      </c>
      <c r="O29" s="58">
        <v>126</v>
      </c>
      <c r="P29" s="15">
        <v>105</v>
      </c>
      <c r="Q29" s="38">
        <f t="shared" si="4"/>
        <v>83.333333333333343</v>
      </c>
      <c r="R29" s="21"/>
      <c r="S29" s="21"/>
      <c r="T29" s="21"/>
      <c r="U29" s="21"/>
      <c r="V29" s="21"/>
      <c r="W29" s="10"/>
      <c r="X29" s="21"/>
      <c r="Y29" s="21"/>
      <c r="Z29" s="21"/>
      <c r="AA29" s="15">
        <v>336</v>
      </c>
      <c r="AB29" s="59">
        <v>304</v>
      </c>
      <c r="AC29" s="113">
        <f t="shared" si="21"/>
        <v>90.476190476190482</v>
      </c>
      <c r="AD29" s="59">
        <v>272</v>
      </c>
      <c r="AE29" s="59">
        <v>172</v>
      </c>
      <c r="AF29" s="38">
        <f t="shared" si="10"/>
        <v>63.235294117647058</v>
      </c>
      <c r="AG29" s="58">
        <v>250</v>
      </c>
      <c r="AH29" s="58">
        <v>250</v>
      </c>
      <c r="AI29" s="38">
        <f t="shared" si="24"/>
        <v>100</v>
      </c>
      <c r="AJ29" s="58">
        <v>105</v>
      </c>
      <c r="AK29" s="122">
        <v>105</v>
      </c>
      <c r="AL29" s="122">
        <f t="shared" si="22"/>
        <v>100</v>
      </c>
      <c r="AM29" s="122">
        <f t="shared" si="23"/>
        <v>1089</v>
      </c>
      <c r="AN29" s="38">
        <f t="shared" si="13"/>
        <v>936</v>
      </c>
      <c r="AO29" s="50">
        <f t="shared" si="5"/>
        <v>85.950413223140501</v>
      </c>
      <c r="AP29" s="83">
        <f t="shared" si="11"/>
        <v>1956</v>
      </c>
      <c r="AQ29" s="82">
        <f t="shared" si="6"/>
        <v>1201</v>
      </c>
      <c r="AR29" s="84">
        <f t="shared" si="7"/>
        <v>61.400817995910018</v>
      </c>
    </row>
    <row r="30" spans="1:44" ht="18.75" x14ac:dyDescent="0.3">
      <c r="A30" s="179"/>
      <c r="B30" s="95" t="s">
        <v>32</v>
      </c>
      <c r="C30" s="57">
        <f>C31+C32+C33+C34</f>
        <v>295</v>
      </c>
      <c r="D30" s="25">
        <f>D31+D32+D33+D34</f>
        <v>170</v>
      </c>
      <c r="E30" s="26">
        <f t="shared" si="8"/>
        <v>57.627118644067799</v>
      </c>
      <c r="F30" s="25"/>
      <c r="G30" s="25"/>
      <c r="H30" s="25"/>
      <c r="I30" s="33"/>
      <c r="J30" s="33"/>
      <c r="K30" s="48"/>
      <c r="L30" s="62">
        <f t="shared" si="1"/>
        <v>295</v>
      </c>
      <c r="M30" s="25">
        <f t="shared" si="2"/>
        <v>170</v>
      </c>
      <c r="N30" s="63">
        <f t="shared" si="3"/>
        <v>57.627118644067799</v>
      </c>
      <c r="O30" s="57">
        <f>O31+O32+O33+O34</f>
        <v>0</v>
      </c>
      <c r="P30" s="25">
        <f>P31+P32+P33+P34</f>
        <v>0</v>
      </c>
      <c r="Q30" s="26" t="e">
        <f t="shared" si="4"/>
        <v>#DIV/0!</v>
      </c>
      <c r="R30" s="33"/>
      <c r="S30" s="33"/>
      <c r="T30" s="33"/>
      <c r="U30" s="33"/>
      <c r="V30" s="33"/>
      <c r="W30" s="48"/>
      <c r="X30" s="33"/>
      <c r="Y30" s="33"/>
      <c r="Z30" s="33"/>
      <c r="AA30" s="57">
        <f>AA31+AA32+AA33+AA34</f>
        <v>250</v>
      </c>
      <c r="AB30" s="57">
        <f>AB31+AB32+AB33+AB34</f>
        <v>213</v>
      </c>
      <c r="AC30" s="112">
        <f>AB30/AA30*100</f>
        <v>85.2</v>
      </c>
      <c r="AD30" s="57">
        <f>AD31+AD32+AD33+AD34</f>
        <v>102</v>
      </c>
      <c r="AE30" s="57">
        <f>AE31+AE32+AE33+AE34</f>
        <v>0</v>
      </c>
      <c r="AF30" s="26">
        <f t="shared" si="10"/>
        <v>0</v>
      </c>
      <c r="AG30" s="112">
        <f>AG31+AG32+AG33+AG34</f>
        <v>102</v>
      </c>
      <c r="AH30" s="112">
        <f>AH31+AH32+AH33+AH34</f>
        <v>0</v>
      </c>
      <c r="AI30" s="112"/>
      <c r="AJ30" s="112">
        <f>AJ31+AJ32+AJ33+AJ34</f>
        <v>62</v>
      </c>
      <c r="AK30" s="112">
        <f>AK31+AK32+AK33+AK34</f>
        <v>0</v>
      </c>
      <c r="AL30" s="112"/>
      <c r="AM30" s="121">
        <f>O30+R30+U30+AA30+AD30+AG30+AJ30</f>
        <v>516</v>
      </c>
      <c r="AN30" s="121">
        <f t="shared" si="13"/>
        <v>213</v>
      </c>
      <c r="AO30" s="49">
        <f t="shared" si="5"/>
        <v>41.279069767441861</v>
      </c>
      <c r="AP30" s="62">
        <f t="shared" si="11"/>
        <v>811</v>
      </c>
      <c r="AQ30" s="25">
        <f t="shared" si="6"/>
        <v>383</v>
      </c>
      <c r="AR30" s="63">
        <f t="shared" si="7"/>
        <v>47.22564734895191</v>
      </c>
    </row>
    <row r="31" spans="1:44" ht="18.75" x14ac:dyDescent="0.3">
      <c r="A31" s="179"/>
      <c r="B31" s="96" t="s">
        <v>48</v>
      </c>
      <c r="C31" s="58">
        <v>22</v>
      </c>
      <c r="D31" s="15">
        <v>22</v>
      </c>
      <c r="E31" s="38">
        <f t="shared" si="8"/>
        <v>100</v>
      </c>
      <c r="F31" s="21"/>
      <c r="G31" s="21"/>
      <c r="H31" s="22"/>
      <c r="I31" s="21"/>
      <c r="J31" s="21"/>
      <c r="K31" s="10"/>
      <c r="L31" s="14">
        <f t="shared" si="1"/>
        <v>22</v>
      </c>
      <c r="M31" s="15">
        <f t="shared" si="2"/>
        <v>22</v>
      </c>
      <c r="N31" s="64">
        <f t="shared" si="3"/>
        <v>100</v>
      </c>
      <c r="O31" s="59"/>
      <c r="P31" s="21"/>
      <c r="Q31" s="22" t="e">
        <f t="shared" si="4"/>
        <v>#DIV/0!</v>
      </c>
      <c r="R31" s="21"/>
      <c r="S31" s="21"/>
      <c r="T31" s="21"/>
      <c r="U31" s="21"/>
      <c r="V31" s="21"/>
      <c r="W31" s="10"/>
      <c r="X31" s="21"/>
      <c r="Y31" s="21"/>
      <c r="Z31" s="21"/>
      <c r="AA31" s="59">
        <v>20</v>
      </c>
      <c r="AB31" s="59">
        <v>20</v>
      </c>
      <c r="AC31" s="117">
        <f t="shared" ref="AC31:AC34" si="25">AB31/AA31*100</f>
        <v>100</v>
      </c>
      <c r="AD31" s="117"/>
      <c r="AE31" s="117"/>
      <c r="AF31" s="38" t="e">
        <f t="shared" si="10"/>
        <v>#DIV/0!</v>
      </c>
      <c r="AG31" s="117"/>
      <c r="AH31" s="117"/>
      <c r="AI31" s="117"/>
      <c r="AJ31" s="117"/>
      <c r="AK31" s="117"/>
      <c r="AL31" s="117"/>
      <c r="AM31" s="122">
        <f>O31+R31+U31+AA31+AD31+AG31+AJ31</f>
        <v>20</v>
      </c>
      <c r="AN31" s="38">
        <f t="shared" si="13"/>
        <v>20</v>
      </c>
      <c r="AO31" s="50">
        <f t="shared" si="5"/>
        <v>100</v>
      </c>
      <c r="AP31" s="83">
        <f t="shared" si="11"/>
        <v>42</v>
      </c>
      <c r="AQ31" s="82">
        <f t="shared" si="6"/>
        <v>42</v>
      </c>
      <c r="AR31" s="84">
        <f t="shared" si="7"/>
        <v>100</v>
      </c>
    </row>
    <row r="32" spans="1:44" ht="18.75" x14ac:dyDescent="0.3">
      <c r="A32" s="179"/>
      <c r="B32" s="96" t="s">
        <v>49</v>
      </c>
      <c r="C32" s="58">
        <v>63</v>
      </c>
      <c r="D32" s="15">
        <v>46</v>
      </c>
      <c r="E32" s="38">
        <f t="shared" si="8"/>
        <v>73.015873015873012</v>
      </c>
      <c r="F32" s="21"/>
      <c r="G32" s="21"/>
      <c r="H32" s="22"/>
      <c r="I32" s="21"/>
      <c r="J32" s="21"/>
      <c r="K32" s="10"/>
      <c r="L32" s="14">
        <f t="shared" si="1"/>
        <v>63</v>
      </c>
      <c r="M32" s="15">
        <f t="shared" si="2"/>
        <v>46</v>
      </c>
      <c r="N32" s="64">
        <f t="shared" si="3"/>
        <v>73.015873015873012</v>
      </c>
      <c r="O32" s="58"/>
      <c r="P32" s="15"/>
      <c r="Q32" s="38" t="e">
        <f t="shared" si="4"/>
        <v>#DIV/0!</v>
      </c>
      <c r="R32" s="21"/>
      <c r="S32" s="21"/>
      <c r="T32" s="21"/>
      <c r="U32" s="21"/>
      <c r="V32" s="21"/>
      <c r="W32" s="10"/>
      <c r="X32" s="21"/>
      <c r="Y32" s="21"/>
      <c r="Z32" s="21"/>
      <c r="AA32" s="59">
        <v>42</v>
      </c>
      <c r="AB32" s="59">
        <v>42</v>
      </c>
      <c r="AC32" s="117">
        <f t="shared" si="25"/>
        <v>100</v>
      </c>
      <c r="AD32" s="117">
        <v>5</v>
      </c>
      <c r="AE32" s="117"/>
      <c r="AF32" s="38">
        <f t="shared" si="10"/>
        <v>0</v>
      </c>
      <c r="AG32" s="117">
        <v>5</v>
      </c>
      <c r="AH32" s="117"/>
      <c r="AI32" s="117"/>
      <c r="AJ32" s="117">
        <v>5</v>
      </c>
      <c r="AK32" s="117"/>
      <c r="AL32" s="117"/>
      <c r="AM32" s="122">
        <f t="shared" ref="AM32:AM34" si="26">O32+R32+U32+AA32+AD32+AG32+AJ32</f>
        <v>57</v>
      </c>
      <c r="AN32" s="38">
        <f t="shared" si="13"/>
        <v>42</v>
      </c>
      <c r="AO32" s="50">
        <f t="shared" si="5"/>
        <v>73.68421052631578</v>
      </c>
      <c r="AP32" s="83">
        <f t="shared" si="11"/>
        <v>120</v>
      </c>
      <c r="AQ32" s="82">
        <f t="shared" si="6"/>
        <v>88</v>
      </c>
      <c r="AR32" s="84">
        <f t="shared" si="7"/>
        <v>73.333333333333329</v>
      </c>
    </row>
    <row r="33" spans="1:44" ht="18.75" x14ac:dyDescent="0.3">
      <c r="A33" s="179"/>
      <c r="B33" s="96" t="s">
        <v>50</v>
      </c>
      <c r="C33" s="58">
        <v>60</v>
      </c>
      <c r="D33" s="15">
        <v>36</v>
      </c>
      <c r="E33" s="38">
        <f t="shared" si="8"/>
        <v>60</v>
      </c>
      <c r="F33" s="21"/>
      <c r="G33" s="21"/>
      <c r="H33" s="22"/>
      <c r="I33" s="21"/>
      <c r="J33" s="21"/>
      <c r="K33" s="10"/>
      <c r="L33" s="14">
        <f t="shared" si="1"/>
        <v>60</v>
      </c>
      <c r="M33" s="15">
        <f t="shared" si="2"/>
        <v>36</v>
      </c>
      <c r="N33" s="64">
        <f t="shared" si="3"/>
        <v>60</v>
      </c>
      <c r="O33" s="58"/>
      <c r="P33" s="15"/>
      <c r="Q33" s="38" t="e">
        <f t="shared" si="4"/>
        <v>#DIV/0!</v>
      </c>
      <c r="R33" s="21"/>
      <c r="S33" s="21"/>
      <c r="T33" s="21"/>
      <c r="U33" s="21"/>
      <c r="V33" s="21"/>
      <c r="W33" s="10"/>
      <c r="X33" s="21"/>
      <c r="Y33" s="21"/>
      <c r="Z33" s="21"/>
      <c r="AA33" s="58">
        <v>93</v>
      </c>
      <c r="AB33" s="58">
        <v>93</v>
      </c>
      <c r="AC33" s="117">
        <f t="shared" si="25"/>
        <v>100</v>
      </c>
      <c r="AD33" s="117">
        <v>10</v>
      </c>
      <c r="AE33" s="117"/>
      <c r="AF33" s="38">
        <f t="shared" si="10"/>
        <v>0</v>
      </c>
      <c r="AG33" s="117">
        <v>10</v>
      </c>
      <c r="AH33" s="117"/>
      <c r="AI33" s="117"/>
      <c r="AJ33" s="117">
        <v>10</v>
      </c>
      <c r="AK33" s="117"/>
      <c r="AL33" s="117"/>
      <c r="AM33" s="122">
        <f t="shared" si="26"/>
        <v>123</v>
      </c>
      <c r="AN33" s="38">
        <f t="shared" si="13"/>
        <v>93</v>
      </c>
      <c r="AO33" s="50">
        <f t="shared" si="5"/>
        <v>75.609756097560975</v>
      </c>
      <c r="AP33" s="83">
        <f t="shared" si="11"/>
        <v>183</v>
      </c>
      <c r="AQ33" s="82">
        <f t="shared" si="6"/>
        <v>129</v>
      </c>
      <c r="AR33" s="84">
        <f t="shared" si="7"/>
        <v>70.491803278688522</v>
      </c>
    </row>
    <row r="34" spans="1:44" ht="18.75" x14ac:dyDescent="0.3">
      <c r="A34" s="179"/>
      <c r="B34" s="96" t="s">
        <v>51</v>
      </c>
      <c r="C34" s="58">
        <v>150</v>
      </c>
      <c r="D34" s="15">
        <v>66</v>
      </c>
      <c r="E34" s="38">
        <f t="shared" si="8"/>
        <v>44</v>
      </c>
      <c r="F34" s="21"/>
      <c r="G34" s="21"/>
      <c r="H34" s="22"/>
      <c r="I34" s="21"/>
      <c r="J34" s="21"/>
      <c r="K34" s="10"/>
      <c r="L34" s="14">
        <f t="shared" si="1"/>
        <v>150</v>
      </c>
      <c r="M34" s="15">
        <f t="shared" si="2"/>
        <v>66</v>
      </c>
      <c r="N34" s="64">
        <f t="shared" si="3"/>
        <v>44</v>
      </c>
      <c r="O34" s="58"/>
      <c r="P34" s="15"/>
      <c r="Q34" s="38" t="e">
        <f t="shared" si="4"/>
        <v>#DIV/0!</v>
      </c>
      <c r="R34" s="21"/>
      <c r="S34" s="21"/>
      <c r="T34" s="21"/>
      <c r="U34" s="21"/>
      <c r="V34" s="21"/>
      <c r="W34" s="10"/>
      <c r="X34" s="21"/>
      <c r="Y34" s="21"/>
      <c r="Z34" s="21"/>
      <c r="AA34" s="58">
        <v>95</v>
      </c>
      <c r="AB34" s="58">
        <v>58</v>
      </c>
      <c r="AC34" s="117">
        <f t="shared" si="25"/>
        <v>61.05263157894737</v>
      </c>
      <c r="AD34" s="58">
        <v>87</v>
      </c>
      <c r="AE34" s="117"/>
      <c r="AF34" s="38">
        <f t="shared" si="10"/>
        <v>0</v>
      </c>
      <c r="AG34" s="117">
        <v>87</v>
      </c>
      <c r="AH34" s="117"/>
      <c r="AI34" s="117"/>
      <c r="AJ34" s="117">
        <v>47</v>
      </c>
      <c r="AK34" s="117"/>
      <c r="AL34" s="117"/>
      <c r="AM34" s="122">
        <f t="shared" si="26"/>
        <v>316</v>
      </c>
      <c r="AN34" s="38">
        <f t="shared" si="13"/>
        <v>58</v>
      </c>
      <c r="AO34" s="50">
        <f t="shared" si="5"/>
        <v>18.354430379746837</v>
      </c>
      <c r="AP34" s="83">
        <f t="shared" si="11"/>
        <v>466</v>
      </c>
      <c r="AQ34" s="82">
        <f t="shared" si="6"/>
        <v>124</v>
      </c>
      <c r="AR34" s="84">
        <f t="shared" si="7"/>
        <v>26.609442060085836</v>
      </c>
    </row>
    <row r="35" spans="1:44" ht="18.75" x14ac:dyDescent="0.3">
      <c r="A35" s="179"/>
      <c r="B35" s="95" t="s">
        <v>33</v>
      </c>
      <c r="C35" s="57">
        <f>C36+C37+C38+C39</f>
        <v>6232</v>
      </c>
      <c r="D35" s="25">
        <f>D36+D37+D38+D39</f>
        <v>1085</v>
      </c>
      <c r="E35" s="26">
        <f t="shared" si="8"/>
        <v>17.410141206675224</v>
      </c>
      <c r="F35" s="25">
        <f>F36+F37+F38+F39</f>
        <v>0</v>
      </c>
      <c r="G35" s="25">
        <f>G36+G37+G38+G39</f>
        <v>0</v>
      </c>
      <c r="H35" s="26"/>
      <c r="I35" s="33"/>
      <c r="J35" s="33"/>
      <c r="K35" s="48"/>
      <c r="L35" s="62">
        <f t="shared" si="1"/>
        <v>6232</v>
      </c>
      <c r="M35" s="25">
        <f t="shared" si="2"/>
        <v>1085</v>
      </c>
      <c r="N35" s="63">
        <f t="shared" si="3"/>
        <v>17.410141206675224</v>
      </c>
      <c r="O35" s="57">
        <f>O36+O37+O38+O39</f>
        <v>220</v>
      </c>
      <c r="P35" s="26">
        <f>P36+P37+P38+P39</f>
        <v>0</v>
      </c>
      <c r="Q35" s="26">
        <f t="shared" si="4"/>
        <v>0</v>
      </c>
      <c r="R35" s="33"/>
      <c r="S35" s="33"/>
      <c r="T35" s="33"/>
      <c r="U35" s="33"/>
      <c r="V35" s="33"/>
      <c r="W35" s="48"/>
      <c r="X35" s="33"/>
      <c r="Y35" s="33"/>
      <c r="Z35" s="112">
        <f>Z36+Z37+Z38+Z39</f>
        <v>0</v>
      </c>
      <c r="AA35" s="25">
        <f>AA36+AA37+AA38+AA39</f>
        <v>4243</v>
      </c>
      <c r="AB35" s="25">
        <f>AB36+AB37+AB38+AB39</f>
        <v>180</v>
      </c>
      <c r="AC35" s="26">
        <f>AB35/AA35*100</f>
        <v>4.2422814046665103</v>
      </c>
      <c r="AD35" s="121">
        <f>AD36+AD37+AD38+AD39</f>
        <v>1536</v>
      </c>
      <c r="AE35" s="121">
        <f>AE36+AE37+AE38+AE39</f>
        <v>25</v>
      </c>
      <c r="AF35" s="26">
        <f t="shared" si="10"/>
        <v>1.6276041666666667</v>
      </c>
      <c r="AG35" s="121">
        <f>AG36+AG37+AG38+AG39</f>
        <v>2561</v>
      </c>
      <c r="AH35" s="121">
        <f>AH36+AH37+AH38+AH39</f>
        <v>0</v>
      </c>
      <c r="AI35" s="121"/>
      <c r="AJ35" s="121">
        <f>AJ36+AJ37+AJ38+AJ39</f>
        <v>1745</v>
      </c>
      <c r="AK35" s="121">
        <f>AK36+AK37+AK38+AK39</f>
        <v>130</v>
      </c>
      <c r="AL35" s="121"/>
      <c r="AM35" s="121">
        <f>O35+R35+U35+AA35+AD35+AG35+AJ35</f>
        <v>10305</v>
      </c>
      <c r="AN35" s="121">
        <f t="shared" si="13"/>
        <v>335</v>
      </c>
      <c r="AO35" s="49">
        <f t="shared" si="5"/>
        <v>3.2508491023774866</v>
      </c>
      <c r="AP35" s="62">
        <f t="shared" si="11"/>
        <v>16537</v>
      </c>
      <c r="AQ35" s="25">
        <f t="shared" si="6"/>
        <v>1420</v>
      </c>
      <c r="AR35" s="63">
        <f t="shared" si="7"/>
        <v>8.5868053455886795</v>
      </c>
    </row>
    <row r="36" spans="1:44" ht="18.75" x14ac:dyDescent="0.3">
      <c r="A36" s="179"/>
      <c r="B36" s="96" t="s">
        <v>48</v>
      </c>
      <c r="C36" s="58">
        <v>76</v>
      </c>
      <c r="D36" s="15">
        <v>54</v>
      </c>
      <c r="E36" s="38">
        <f t="shared" si="8"/>
        <v>71.05263157894737</v>
      </c>
      <c r="F36" s="15"/>
      <c r="G36" s="15"/>
      <c r="H36" s="38"/>
      <c r="I36" s="21"/>
      <c r="J36" s="21"/>
      <c r="K36" s="10"/>
      <c r="L36" s="14">
        <f t="shared" si="1"/>
        <v>76</v>
      </c>
      <c r="M36" s="15">
        <f t="shared" si="2"/>
        <v>54</v>
      </c>
      <c r="N36" s="64">
        <f t="shared" si="3"/>
        <v>71.05263157894737</v>
      </c>
      <c r="O36" s="58"/>
      <c r="P36" s="15"/>
      <c r="Q36" s="38" t="e">
        <f t="shared" si="4"/>
        <v>#DIV/0!</v>
      </c>
      <c r="R36" s="21"/>
      <c r="S36" s="21"/>
      <c r="T36" s="21"/>
      <c r="U36" s="21"/>
      <c r="V36" s="21"/>
      <c r="W36" s="10"/>
      <c r="X36" s="21"/>
      <c r="Y36" s="21"/>
      <c r="Z36" s="21"/>
      <c r="AA36" s="59">
        <v>15</v>
      </c>
      <c r="AB36" s="59"/>
      <c r="AC36" s="116">
        <f t="shared" ref="AC36:AC39" si="27">AB36/AA36*100</f>
        <v>0</v>
      </c>
      <c r="AD36" s="15">
        <v>15</v>
      </c>
      <c r="AE36" s="15"/>
      <c r="AF36" s="38">
        <f t="shared" si="10"/>
        <v>0</v>
      </c>
      <c r="AG36" s="116">
        <v>15</v>
      </c>
      <c r="AH36" s="116"/>
      <c r="AI36" s="116"/>
      <c r="AJ36" s="116">
        <v>15</v>
      </c>
      <c r="AK36" s="116"/>
      <c r="AL36" s="116"/>
      <c r="AM36" s="122">
        <f>O36+R36+U36+AA36+AD36+AG36+AJ36</f>
        <v>60</v>
      </c>
      <c r="AN36" s="38">
        <f t="shared" si="13"/>
        <v>0</v>
      </c>
      <c r="AO36" s="50">
        <f t="shared" si="5"/>
        <v>0</v>
      </c>
      <c r="AP36" s="83">
        <f t="shared" si="11"/>
        <v>136</v>
      </c>
      <c r="AQ36" s="82">
        <f t="shared" si="6"/>
        <v>54</v>
      </c>
      <c r="AR36" s="84">
        <f t="shared" si="7"/>
        <v>39.705882352941174</v>
      </c>
    </row>
    <row r="37" spans="1:44" ht="18.75" x14ac:dyDescent="0.3">
      <c r="A37" s="179"/>
      <c r="B37" s="96" t="s">
        <v>49</v>
      </c>
      <c r="C37" s="58">
        <v>706</v>
      </c>
      <c r="D37" s="15">
        <v>362</v>
      </c>
      <c r="E37" s="38">
        <f t="shared" si="8"/>
        <v>51.274787535410759</v>
      </c>
      <c r="F37" s="15"/>
      <c r="G37" s="15"/>
      <c r="H37" s="38"/>
      <c r="I37" s="21"/>
      <c r="J37" s="21"/>
      <c r="K37" s="10"/>
      <c r="L37" s="14">
        <f t="shared" si="1"/>
        <v>706</v>
      </c>
      <c r="M37" s="15">
        <f t="shared" si="2"/>
        <v>362</v>
      </c>
      <c r="N37" s="64">
        <f t="shared" si="3"/>
        <v>51.274787535410759</v>
      </c>
      <c r="O37" s="58">
        <v>10</v>
      </c>
      <c r="P37" s="15"/>
      <c r="Q37" s="38">
        <f t="shared" si="4"/>
        <v>0</v>
      </c>
      <c r="R37" s="21"/>
      <c r="S37" s="21"/>
      <c r="T37" s="21"/>
      <c r="U37" s="21"/>
      <c r="V37" s="21"/>
      <c r="W37" s="10"/>
      <c r="X37" s="21"/>
      <c r="Y37" s="21"/>
      <c r="Z37" s="21"/>
      <c r="AA37" s="15">
        <v>515</v>
      </c>
      <c r="AB37" s="15"/>
      <c r="AC37" s="116">
        <f t="shared" si="27"/>
        <v>0</v>
      </c>
      <c r="AD37" s="15">
        <v>250</v>
      </c>
      <c r="AE37" s="15"/>
      <c r="AF37" s="38">
        <f t="shared" si="10"/>
        <v>0</v>
      </c>
      <c r="AG37" s="116">
        <v>285</v>
      </c>
      <c r="AH37" s="116"/>
      <c r="AI37" s="116"/>
      <c r="AJ37" s="116">
        <v>250</v>
      </c>
      <c r="AK37" s="116">
        <v>65</v>
      </c>
      <c r="AL37" s="116"/>
      <c r="AM37" s="122">
        <f t="shared" ref="AM37:AM39" si="28">O37+R37+U37+AA37+AD37+AG37+AJ37</f>
        <v>1310</v>
      </c>
      <c r="AN37" s="38">
        <f t="shared" si="13"/>
        <v>65</v>
      </c>
      <c r="AO37" s="50">
        <f t="shared" si="5"/>
        <v>4.9618320610687023</v>
      </c>
      <c r="AP37" s="83">
        <f t="shared" si="11"/>
        <v>2016</v>
      </c>
      <c r="AQ37" s="82">
        <f t="shared" si="6"/>
        <v>427</v>
      </c>
      <c r="AR37" s="84">
        <f t="shared" si="7"/>
        <v>21.180555555555554</v>
      </c>
    </row>
    <row r="38" spans="1:44" ht="18.75" x14ac:dyDescent="0.3">
      <c r="A38" s="179"/>
      <c r="B38" s="96" t="s">
        <v>50</v>
      </c>
      <c r="C38" s="58">
        <v>2525</v>
      </c>
      <c r="D38" s="15">
        <v>572</v>
      </c>
      <c r="E38" s="38">
        <f t="shared" si="8"/>
        <v>22.653465346534656</v>
      </c>
      <c r="F38" s="15"/>
      <c r="G38" s="15"/>
      <c r="H38" s="38"/>
      <c r="I38" s="21"/>
      <c r="J38" s="21"/>
      <c r="K38" s="10"/>
      <c r="L38" s="14">
        <f t="shared" si="1"/>
        <v>2525</v>
      </c>
      <c r="M38" s="15">
        <f t="shared" si="2"/>
        <v>572</v>
      </c>
      <c r="N38" s="64">
        <f t="shared" si="3"/>
        <v>22.653465346534656</v>
      </c>
      <c r="O38" s="58">
        <v>60</v>
      </c>
      <c r="P38" s="15"/>
      <c r="Q38" s="38">
        <f t="shared" si="4"/>
        <v>0</v>
      </c>
      <c r="R38" s="21"/>
      <c r="S38" s="21"/>
      <c r="T38" s="21"/>
      <c r="U38" s="21"/>
      <c r="V38" s="21"/>
      <c r="W38" s="10"/>
      <c r="X38" s="21"/>
      <c r="Y38" s="21"/>
      <c r="Z38" s="21"/>
      <c r="AA38" s="15">
        <v>1654</v>
      </c>
      <c r="AB38" s="15">
        <v>80</v>
      </c>
      <c r="AC38" s="116">
        <f t="shared" si="27"/>
        <v>4.836759371221282</v>
      </c>
      <c r="AD38" s="15">
        <v>532</v>
      </c>
      <c r="AE38" s="15">
        <v>25</v>
      </c>
      <c r="AF38" s="38">
        <f t="shared" si="10"/>
        <v>4.6992481203007515</v>
      </c>
      <c r="AG38" s="116">
        <v>1157</v>
      </c>
      <c r="AH38" s="116"/>
      <c r="AI38" s="116"/>
      <c r="AJ38" s="116">
        <v>619</v>
      </c>
      <c r="AK38" s="116">
        <v>40</v>
      </c>
      <c r="AL38" s="116"/>
      <c r="AM38" s="122">
        <f t="shared" si="28"/>
        <v>4022</v>
      </c>
      <c r="AN38" s="38">
        <f t="shared" si="13"/>
        <v>145</v>
      </c>
      <c r="AO38" s="50">
        <f t="shared" si="5"/>
        <v>3.6051715564395819</v>
      </c>
      <c r="AP38" s="83">
        <f t="shared" si="11"/>
        <v>6547</v>
      </c>
      <c r="AQ38" s="82">
        <f t="shared" si="6"/>
        <v>717</v>
      </c>
      <c r="AR38" s="84">
        <f t="shared" si="7"/>
        <v>10.951580876737436</v>
      </c>
    </row>
    <row r="39" spans="1:44" ht="18.75" x14ac:dyDescent="0.3">
      <c r="A39" s="179"/>
      <c r="B39" s="96" t="s">
        <v>51</v>
      </c>
      <c r="C39" s="58">
        <v>2925</v>
      </c>
      <c r="D39" s="15">
        <v>97</v>
      </c>
      <c r="E39" s="38">
        <f t="shared" si="8"/>
        <v>3.316239316239316</v>
      </c>
      <c r="F39" s="15"/>
      <c r="G39" s="15"/>
      <c r="H39" s="38"/>
      <c r="I39" s="21"/>
      <c r="J39" s="21"/>
      <c r="K39" s="10"/>
      <c r="L39" s="14">
        <f t="shared" si="1"/>
        <v>2925</v>
      </c>
      <c r="M39" s="15">
        <f t="shared" si="2"/>
        <v>97</v>
      </c>
      <c r="N39" s="64">
        <f t="shared" si="3"/>
        <v>3.316239316239316</v>
      </c>
      <c r="O39" s="58">
        <v>150</v>
      </c>
      <c r="P39" s="15"/>
      <c r="Q39" s="38">
        <f t="shared" si="4"/>
        <v>0</v>
      </c>
      <c r="R39" s="21"/>
      <c r="S39" s="21"/>
      <c r="T39" s="21"/>
      <c r="U39" s="21"/>
      <c r="V39" s="21"/>
      <c r="W39" s="10"/>
      <c r="X39" s="21"/>
      <c r="Y39" s="21"/>
      <c r="Z39" s="21"/>
      <c r="AA39" s="15">
        <v>2059</v>
      </c>
      <c r="AB39" s="15">
        <v>100</v>
      </c>
      <c r="AC39" s="116">
        <f t="shared" si="27"/>
        <v>4.8567265662943182</v>
      </c>
      <c r="AD39" s="15">
        <v>739</v>
      </c>
      <c r="AE39" s="15"/>
      <c r="AF39" s="38">
        <f t="shared" si="10"/>
        <v>0</v>
      </c>
      <c r="AG39" s="116">
        <v>1104</v>
      </c>
      <c r="AH39" s="116"/>
      <c r="AI39" s="116"/>
      <c r="AJ39" s="116">
        <v>861</v>
      </c>
      <c r="AK39" s="116">
        <v>25</v>
      </c>
      <c r="AL39" s="116"/>
      <c r="AM39" s="122">
        <f t="shared" si="28"/>
        <v>4913</v>
      </c>
      <c r="AN39" s="38">
        <f t="shared" si="13"/>
        <v>125</v>
      </c>
      <c r="AO39" s="50">
        <f t="shared" si="5"/>
        <v>2.54427030327702</v>
      </c>
      <c r="AP39" s="83">
        <f t="shared" si="11"/>
        <v>7838</v>
      </c>
      <c r="AQ39" s="82">
        <f t="shared" si="6"/>
        <v>222</v>
      </c>
      <c r="AR39" s="84">
        <f t="shared" si="7"/>
        <v>2.8323551926511867</v>
      </c>
    </row>
    <row r="40" spans="1:44" ht="18.75" x14ac:dyDescent="0.3">
      <c r="A40" s="179"/>
      <c r="B40" s="97" t="s">
        <v>34</v>
      </c>
      <c r="C40" s="57">
        <f>C41+C42+C43+C44</f>
        <v>180</v>
      </c>
      <c r="D40" s="25">
        <f>D41+D42+D43+D44</f>
        <v>46</v>
      </c>
      <c r="E40" s="26">
        <f t="shared" si="8"/>
        <v>25.555555555555554</v>
      </c>
      <c r="F40" s="25"/>
      <c r="G40" s="25"/>
      <c r="H40" s="25"/>
      <c r="I40" s="33"/>
      <c r="J40" s="33"/>
      <c r="K40" s="48"/>
      <c r="L40" s="62">
        <f t="shared" si="1"/>
        <v>180</v>
      </c>
      <c r="M40" s="25">
        <f t="shared" si="2"/>
        <v>46</v>
      </c>
      <c r="N40" s="63">
        <f t="shared" si="3"/>
        <v>25.555555555555554</v>
      </c>
      <c r="O40" s="57">
        <f>O41+O42+O43+O44</f>
        <v>0</v>
      </c>
      <c r="P40" s="25">
        <f>P41+P42+P43+P44</f>
        <v>0</v>
      </c>
      <c r="Q40" s="26" t="e">
        <f t="shared" si="4"/>
        <v>#DIV/0!</v>
      </c>
      <c r="R40" s="33"/>
      <c r="S40" s="33"/>
      <c r="T40" s="33"/>
      <c r="U40" s="33"/>
      <c r="V40" s="33"/>
      <c r="W40" s="48"/>
      <c r="X40" s="33"/>
      <c r="Y40" s="33"/>
      <c r="Z40" s="33"/>
      <c r="AA40" s="112">
        <f>AA41+AA42+AA43+AA44</f>
        <v>157</v>
      </c>
      <c r="AB40" s="112">
        <f>AB41+AB42+AB43+AB44</f>
        <v>0</v>
      </c>
      <c r="AC40" s="112"/>
      <c r="AD40" s="57">
        <f>AD41+AD42+AD43+AD44</f>
        <v>157</v>
      </c>
      <c r="AE40" s="57">
        <f>AE41+AE42+AE43+AE44</f>
        <v>0</v>
      </c>
      <c r="AF40" s="26">
        <f t="shared" si="10"/>
        <v>0</v>
      </c>
      <c r="AG40" s="112">
        <f>AG41+AG42+AG43+AG44</f>
        <v>96</v>
      </c>
      <c r="AH40" s="112">
        <f>AH41+AH42+AH43+AH44</f>
        <v>0</v>
      </c>
      <c r="AI40" s="112"/>
      <c r="AJ40" s="112">
        <f>AJ41+AJ42+AJ43+AJ44</f>
        <v>157</v>
      </c>
      <c r="AK40" s="112">
        <f>AK41+AK42+AK43+AK44</f>
        <v>0</v>
      </c>
      <c r="AL40" s="112">
        <f>AK40/AJ40*100</f>
        <v>0</v>
      </c>
      <c r="AM40" s="121">
        <f>O40+R40+U40+AA40+AD40+AG40+AJ40</f>
        <v>567</v>
      </c>
      <c r="AN40" s="121">
        <f t="shared" si="13"/>
        <v>0</v>
      </c>
      <c r="AO40" s="49">
        <f t="shared" si="5"/>
        <v>0</v>
      </c>
      <c r="AP40" s="62">
        <f t="shared" si="11"/>
        <v>747</v>
      </c>
      <c r="AQ40" s="25">
        <f t="shared" si="6"/>
        <v>46</v>
      </c>
      <c r="AR40" s="63">
        <f t="shared" si="7"/>
        <v>6.1579651941097726</v>
      </c>
    </row>
    <row r="41" spans="1:44" ht="18.75" x14ac:dyDescent="0.3">
      <c r="A41" s="179"/>
      <c r="B41" s="96" t="s">
        <v>48</v>
      </c>
      <c r="C41" s="58">
        <v>10</v>
      </c>
      <c r="D41" s="15"/>
      <c r="E41" s="38">
        <f t="shared" si="8"/>
        <v>0</v>
      </c>
      <c r="F41" s="21"/>
      <c r="G41" s="21"/>
      <c r="H41" s="21"/>
      <c r="I41" s="21"/>
      <c r="J41" s="21"/>
      <c r="K41" s="10"/>
      <c r="L41" s="14">
        <f t="shared" si="1"/>
        <v>10</v>
      </c>
      <c r="M41" s="15">
        <f t="shared" si="2"/>
        <v>0</v>
      </c>
      <c r="N41" s="64">
        <f t="shared" si="3"/>
        <v>0</v>
      </c>
      <c r="O41" s="59"/>
      <c r="P41" s="21"/>
      <c r="Q41" s="22" t="e">
        <f t="shared" si="4"/>
        <v>#DIV/0!</v>
      </c>
      <c r="R41" s="21"/>
      <c r="S41" s="21"/>
      <c r="T41" s="21"/>
      <c r="U41" s="21"/>
      <c r="V41" s="21"/>
      <c r="W41" s="10"/>
      <c r="X41" s="21"/>
      <c r="Y41" s="21"/>
      <c r="Z41" s="21"/>
      <c r="AA41" s="59">
        <v>10</v>
      </c>
      <c r="AB41" s="59"/>
      <c r="AC41" s="59"/>
      <c r="AD41" s="14">
        <v>10</v>
      </c>
      <c r="AE41" s="14"/>
      <c r="AF41" s="113">
        <f t="shared" si="10"/>
        <v>0</v>
      </c>
      <c r="AG41" s="59">
        <v>10</v>
      </c>
      <c r="AH41" s="59"/>
      <c r="AI41" s="59"/>
      <c r="AJ41" s="59">
        <v>10</v>
      </c>
      <c r="AK41" s="59"/>
      <c r="AL41" s="59"/>
      <c r="AM41" s="122">
        <f>O41+R41+U41+AA41+AD41+AG41+AJ41</f>
        <v>40</v>
      </c>
      <c r="AN41" s="38">
        <f t="shared" si="13"/>
        <v>0</v>
      </c>
      <c r="AO41" s="50">
        <f t="shared" si="5"/>
        <v>0</v>
      </c>
      <c r="AP41" s="83">
        <f t="shared" si="11"/>
        <v>50</v>
      </c>
      <c r="AQ41" s="82">
        <f t="shared" si="6"/>
        <v>0</v>
      </c>
      <c r="AR41" s="84">
        <f t="shared" si="7"/>
        <v>0</v>
      </c>
    </row>
    <row r="42" spans="1:44" ht="18.75" x14ac:dyDescent="0.3">
      <c r="A42" s="179"/>
      <c r="B42" s="96" t="s">
        <v>49</v>
      </c>
      <c r="C42" s="58">
        <v>18</v>
      </c>
      <c r="D42" s="15"/>
      <c r="E42" s="38">
        <f t="shared" si="8"/>
        <v>0</v>
      </c>
      <c r="F42" s="21"/>
      <c r="G42" s="21"/>
      <c r="H42" s="21"/>
      <c r="I42" s="21"/>
      <c r="J42" s="21"/>
      <c r="K42" s="10"/>
      <c r="L42" s="14">
        <f t="shared" si="1"/>
        <v>18</v>
      </c>
      <c r="M42" s="15">
        <f t="shared" si="2"/>
        <v>0</v>
      </c>
      <c r="N42" s="64">
        <f t="shared" si="3"/>
        <v>0</v>
      </c>
      <c r="O42" s="58"/>
      <c r="P42" s="15"/>
      <c r="Q42" s="38" t="e">
        <f t="shared" si="4"/>
        <v>#DIV/0!</v>
      </c>
      <c r="R42" s="21"/>
      <c r="S42" s="21"/>
      <c r="T42" s="21"/>
      <c r="U42" s="21"/>
      <c r="V42" s="21"/>
      <c r="W42" s="10"/>
      <c r="X42" s="21"/>
      <c r="Y42" s="21"/>
      <c r="Z42" s="21"/>
      <c r="AA42" s="59">
        <v>18</v>
      </c>
      <c r="AB42" s="59"/>
      <c r="AC42" s="59"/>
      <c r="AD42" s="14">
        <v>18</v>
      </c>
      <c r="AE42" s="14"/>
      <c r="AF42" s="113">
        <f t="shared" si="10"/>
        <v>0</v>
      </c>
      <c r="AG42" s="59">
        <v>12</v>
      </c>
      <c r="AH42" s="59"/>
      <c r="AI42" s="59"/>
      <c r="AJ42" s="59">
        <v>18</v>
      </c>
      <c r="AK42" s="59"/>
      <c r="AL42" s="59">
        <f>AK42/AJ42*100</f>
        <v>0</v>
      </c>
      <c r="AM42" s="122">
        <f t="shared" ref="AM42:AM44" si="29">O42+R42+U42+AA42+AD42+AG42+AJ42</f>
        <v>66</v>
      </c>
      <c r="AN42" s="38">
        <f t="shared" si="13"/>
        <v>0</v>
      </c>
      <c r="AO42" s="50">
        <f t="shared" si="5"/>
        <v>0</v>
      </c>
      <c r="AP42" s="83">
        <f t="shared" si="11"/>
        <v>84</v>
      </c>
      <c r="AQ42" s="82">
        <f t="shared" si="6"/>
        <v>0</v>
      </c>
      <c r="AR42" s="84">
        <f t="shared" si="7"/>
        <v>0</v>
      </c>
    </row>
    <row r="43" spans="1:44" ht="18.75" x14ac:dyDescent="0.3">
      <c r="A43" s="179"/>
      <c r="B43" s="96" t="s">
        <v>50</v>
      </c>
      <c r="C43" s="58">
        <v>48</v>
      </c>
      <c r="D43" s="15">
        <v>10</v>
      </c>
      <c r="E43" s="38">
        <f t="shared" si="8"/>
        <v>20.833333333333336</v>
      </c>
      <c r="F43" s="21"/>
      <c r="G43" s="21"/>
      <c r="H43" s="21"/>
      <c r="I43" s="21"/>
      <c r="J43" s="21"/>
      <c r="K43" s="10"/>
      <c r="L43" s="14">
        <f t="shared" si="1"/>
        <v>48</v>
      </c>
      <c r="M43" s="15">
        <f t="shared" si="2"/>
        <v>10</v>
      </c>
      <c r="N43" s="64">
        <f t="shared" si="3"/>
        <v>20.833333333333336</v>
      </c>
      <c r="O43" s="58"/>
      <c r="P43" s="15"/>
      <c r="Q43" s="38" t="e">
        <f t="shared" si="4"/>
        <v>#DIV/0!</v>
      </c>
      <c r="R43" s="21"/>
      <c r="S43" s="21"/>
      <c r="T43" s="21"/>
      <c r="U43" s="21"/>
      <c r="V43" s="21"/>
      <c r="W43" s="10"/>
      <c r="X43" s="21"/>
      <c r="Y43" s="21"/>
      <c r="Z43" s="21"/>
      <c r="AA43" s="59">
        <v>61</v>
      </c>
      <c r="AB43" s="59"/>
      <c r="AC43" s="59"/>
      <c r="AD43" s="14">
        <v>61</v>
      </c>
      <c r="AE43" s="14"/>
      <c r="AF43" s="113">
        <f t="shared" si="10"/>
        <v>0</v>
      </c>
      <c r="AG43" s="59">
        <v>56</v>
      </c>
      <c r="AH43" s="59"/>
      <c r="AI43" s="59"/>
      <c r="AJ43" s="59">
        <v>61</v>
      </c>
      <c r="AK43" s="59"/>
      <c r="AL43" s="59">
        <f t="shared" ref="AL43:AL44" si="30">AK43/AJ43*100</f>
        <v>0</v>
      </c>
      <c r="AM43" s="122">
        <f t="shared" si="29"/>
        <v>239</v>
      </c>
      <c r="AN43" s="38">
        <f t="shared" si="13"/>
        <v>0</v>
      </c>
      <c r="AO43" s="50">
        <f t="shared" si="5"/>
        <v>0</v>
      </c>
      <c r="AP43" s="83">
        <f t="shared" si="11"/>
        <v>287</v>
      </c>
      <c r="AQ43" s="82">
        <f t="shared" si="6"/>
        <v>10</v>
      </c>
      <c r="AR43" s="84">
        <f t="shared" si="7"/>
        <v>3.484320557491289</v>
      </c>
    </row>
    <row r="44" spans="1:44" ht="18.75" x14ac:dyDescent="0.3">
      <c r="A44" s="179"/>
      <c r="B44" s="96" t="s">
        <v>51</v>
      </c>
      <c r="C44" s="58">
        <v>104</v>
      </c>
      <c r="D44" s="15">
        <v>36</v>
      </c>
      <c r="E44" s="38">
        <f t="shared" si="8"/>
        <v>34.615384615384613</v>
      </c>
      <c r="F44" s="21"/>
      <c r="G44" s="21"/>
      <c r="H44" s="21"/>
      <c r="I44" s="21"/>
      <c r="J44" s="21"/>
      <c r="K44" s="10"/>
      <c r="L44" s="14">
        <f t="shared" si="1"/>
        <v>104</v>
      </c>
      <c r="M44" s="15">
        <f t="shared" si="2"/>
        <v>36</v>
      </c>
      <c r="N44" s="64">
        <f t="shared" si="3"/>
        <v>34.615384615384613</v>
      </c>
      <c r="O44" s="58"/>
      <c r="P44" s="15"/>
      <c r="Q44" s="38" t="e">
        <f t="shared" si="4"/>
        <v>#DIV/0!</v>
      </c>
      <c r="R44" s="21"/>
      <c r="S44" s="21"/>
      <c r="T44" s="21"/>
      <c r="U44" s="21"/>
      <c r="V44" s="21"/>
      <c r="W44" s="10"/>
      <c r="X44" s="21"/>
      <c r="Y44" s="21"/>
      <c r="Z44" s="21"/>
      <c r="AA44" s="59">
        <v>68</v>
      </c>
      <c r="AB44" s="59"/>
      <c r="AC44" s="59"/>
      <c r="AD44" s="14">
        <v>68</v>
      </c>
      <c r="AE44" s="14"/>
      <c r="AF44" s="113">
        <f t="shared" si="10"/>
        <v>0</v>
      </c>
      <c r="AG44" s="59">
        <v>18</v>
      </c>
      <c r="AH44" s="59"/>
      <c r="AI44" s="59"/>
      <c r="AJ44" s="59">
        <v>68</v>
      </c>
      <c r="AK44" s="59"/>
      <c r="AL44" s="59">
        <f t="shared" si="30"/>
        <v>0</v>
      </c>
      <c r="AM44" s="122">
        <f t="shared" si="29"/>
        <v>222</v>
      </c>
      <c r="AN44" s="38">
        <f t="shared" si="13"/>
        <v>0</v>
      </c>
      <c r="AO44" s="50">
        <f t="shared" si="5"/>
        <v>0</v>
      </c>
      <c r="AP44" s="83">
        <f t="shared" si="11"/>
        <v>326</v>
      </c>
      <c r="AQ44" s="82">
        <f t="shared" si="6"/>
        <v>36</v>
      </c>
      <c r="AR44" s="84">
        <f t="shared" si="7"/>
        <v>11.042944785276074</v>
      </c>
    </row>
    <row r="45" spans="1:44" ht="18.75" x14ac:dyDescent="0.3">
      <c r="A45" s="179"/>
      <c r="B45" s="95" t="s">
        <v>35</v>
      </c>
      <c r="C45" s="57">
        <f>C46+C47+C48+C49</f>
        <v>157</v>
      </c>
      <c r="D45" s="25">
        <f>D46+D47+D48+D49</f>
        <v>0</v>
      </c>
      <c r="E45" s="26">
        <f t="shared" si="8"/>
        <v>0</v>
      </c>
      <c r="F45" s="25"/>
      <c r="G45" s="25"/>
      <c r="H45" s="25"/>
      <c r="I45" s="33"/>
      <c r="J45" s="33"/>
      <c r="K45" s="48"/>
      <c r="L45" s="62">
        <f t="shared" si="1"/>
        <v>157</v>
      </c>
      <c r="M45" s="25">
        <f t="shared" si="2"/>
        <v>0</v>
      </c>
      <c r="N45" s="63">
        <f t="shared" si="3"/>
        <v>0</v>
      </c>
      <c r="O45" s="57">
        <f>O46+O47+O48+O49</f>
        <v>0</v>
      </c>
      <c r="P45" s="25">
        <f>P46+P47+P48+P49</f>
        <v>0</v>
      </c>
      <c r="Q45" s="26" t="e">
        <f t="shared" si="4"/>
        <v>#DIV/0!</v>
      </c>
      <c r="R45" s="33"/>
      <c r="S45" s="33"/>
      <c r="T45" s="33"/>
      <c r="U45" s="33"/>
      <c r="V45" s="33"/>
      <c r="W45" s="48"/>
      <c r="X45" s="33"/>
      <c r="Y45" s="33"/>
      <c r="Z45" s="33"/>
      <c r="AA45" s="112">
        <f>AA46+AA47+AA48+AA49</f>
        <v>132</v>
      </c>
      <c r="AB45" s="112"/>
      <c r="AC45" s="112"/>
      <c r="AD45" s="57">
        <f>AD46+AD47+AD48+AD49</f>
        <v>112</v>
      </c>
      <c r="AE45" s="57">
        <f>AE46+AE47+AE48+AE49</f>
        <v>112</v>
      </c>
      <c r="AF45" s="26">
        <f t="shared" si="10"/>
        <v>100</v>
      </c>
      <c r="AG45" s="112">
        <f>AG46+AG47+AG48+AG49</f>
        <v>50</v>
      </c>
      <c r="AH45" s="112">
        <f>AH46+AH47+AH48+AH49</f>
        <v>0</v>
      </c>
      <c r="AI45" s="112"/>
      <c r="AJ45" s="112">
        <f>AJ46+AJ47+AJ48+AJ49</f>
        <v>50</v>
      </c>
      <c r="AK45" s="112">
        <f>AK46+AK47+AK48+AK49</f>
        <v>0</v>
      </c>
      <c r="AL45" s="112"/>
      <c r="AM45" s="121">
        <f>O45+R45+U45+AA45+AD45+AG45+AJ45</f>
        <v>344</v>
      </c>
      <c r="AN45" s="121">
        <f t="shared" si="13"/>
        <v>112</v>
      </c>
      <c r="AO45" s="49">
        <f t="shared" si="5"/>
        <v>32.558139534883722</v>
      </c>
      <c r="AP45" s="62">
        <f t="shared" si="11"/>
        <v>501</v>
      </c>
      <c r="AQ45" s="25">
        <f t="shared" si="6"/>
        <v>112</v>
      </c>
      <c r="AR45" s="63">
        <f t="shared" si="7"/>
        <v>22.355289421157686</v>
      </c>
    </row>
    <row r="46" spans="1:44" ht="18.75" x14ac:dyDescent="0.3">
      <c r="A46" s="179"/>
      <c r="B46" s="96" t="s">
        <v>48</v>
      </c>
      <c r="C46" s="58"/>
      <c r="D46" s="15"/>
      <c r="E46" s="38" t="e">
        <f t="shared" si="8"/>
        <v>#DIV/0!</v>
      </c>
      <c r="F46" s="21"/>
      <c r="G46" s="21"/>
      <c r="H46" s="21"/>
      <c r="I46" s="21"/>
      <c r="J46" s="21"/>
      <c r="K46" s="10"/>
      <c r="L46" s="14">
        <f t="shared" si="1"/>
        <v>0</v>
      </c>
      <c r="M46" s="15">
        <f t="shared" si="2"/>
        <v>0</v>
      </c>
      <c r="N46" s="64" t="e">
        <f t="shared" si="3"/>
        <v>#DIV/0!</v>
      </c>
      <c r="O46" s="59"/>
      <c r="P46" s="21"/>
      <c r="Q46" s="22" t="e">
        <f t="shared" si="4"/>
        <v>#DIV/0!</v>
      </c>
      <c r="R46" s="21"/>
      <c r="S46" s="21"/>
      <c r="T46" s="21"/>
      <c r="U46" s="21"/>
      <c r="V46" s="21"/>
      <c r="W46" s="10"/>
      <c r="X46" s="21"/>
      <c r="Y46" s="21"/>
      <c r="Z46" s="21"/>
      <c r="AA46" s="59"/>
      <c r="AB46" s="59"/>
      <c r="AC46" s="59"/>
      <c r="AD46" s="59"/>
      <c r="AE46" s="59"/>
      <c r="AF46" s="38" t="e">
        <f t="shared" si="10"/>
        <v>#DIV/0!</v>
      </c>
      <c r="AG46" s="59"/>
      <c r="AH46" s="59"/>
      <c r="AI46" s="59"/>
      <c r="AJ46" s="59"/>
      <c r="AK46" s="59"/>
      <c r="AL46" s="59"/>
      <c r="AM46" s="122">
        <f>O46+R46+U46+AA46+AD46+AG46+AJ46</f>
        <v>0</v>
      </c>
      <c r="AN46" s="38">
        <f t="shared" si="13"/>
        <v>0</v>
      </c>
      <c r="AO46" s="50" t="e">
        <f t="shared" si="5"/>
        <v>#DIV/0!</v>
      </c>
      <c r="AP46" s="83">
        <f t="shared" si="11"/>
        <v>0</v>
      </c>
      <c r="AQ46" s="82">
        <f t="shared" si="6"/>
        <v>0</v>
      </c>
      <c r="AR46" s="84" t="e">
        <f t="shared" si="7"/>
        <v>#DIV/0!</v>
      </c>
    </row>
    <row r="47" spans="1:44" ht="18.75" x14ac:dyDescent="0.3">
      <c r="A47" s="179"/>
      <c r="B47" s="96" t="s">
        <v>49</v>
      </c>
      <c r="C47" s="58">
        <v>14</v>
      </c>
      <c r="D47" s="15"/>
      <c r="E47" s="38">
        <f t="shared" si="8"/>
        <v>0</v>
      </c>
      <c r="F47" s="21"/>
      <c r="G47" s="21"/>
      <c r="H47" s="21"/>
      <c r="I47" s="21"/>
      <c r="J47" s="21"/>
      <c r="K47" s="10"/>
      <c r="L47" s="14">
        <f t="shared" si="1"/>
        <v>14</v>
      </c>
      <c r="M47" s="15">
        <f t="shared" si="2"/>
        <v>0</v>
      </c>
      <c r="N47" s="64">
        <f t="shared" si="3"/>
        <v>0</v>
      </c>
      <c r="O47" s="58"/>
      <c r="P47" s="15"/>
      <c r="Q47" s="38" t="e">
        <f t="shared" si="4"/>
        <v>#DIV/0!</v>
      </c>
      <c r="R47" s="21"/>
      <c r="S47" s="21"/>
      <c r="T47" s="21"/>
      <c r="U47" s="21"/>
      <c r="V47" s="21"/>
      <c r="W47" s="10"/>
      <c r="X47" s="21"/>
      <c r="Y47" s="21"/>
      <c r="Z47" s="21"/>
      <c r="AA47" s="59">
        <v>14</v>
      </c>
      <c r="AB47" s="59"/>
      <c r="AC47" s="59"/>
      <c r="AD47" s="59">
        <v>14</v>
      </c>
      <c r="AE47" s="59">
        <v>14</v>
      </c>
      <c r="AF47" s="113">
        <f t="shared" si="10"/>
        <v>100</v>
      </c>
      <c r="AG47" s="59"/>
      <c r="AH47" s="59"/>
      <c r="AI47" s="59"/>
      <c r="AJ47" s="59"/>
      <c r="AK47" s="59"/>
      <c r="AL47" s="59"/>
      <c r="AM47" s="122">
        <f t="shared" ref="AM47:AM49" si="31">O47+R47+U47+AA47+AD47+AG47+AJ47</f>
        <v>28</v>
      </c>
      <c r="AN47" s="38">
        <f t="shared" si="13"/>
        <v>14</v>
      </c>
      <c r="AO47" s="50">
        <f t="shared" si="5"/>
        <v>50</v>
      </c>
      <c r="AP47" s="83">
        <f t="shared" si="11"/>
        <v>42</v>
      </c>
      <c r="AQ47" s="82">
        <f t="shared" si="6"/>
        <v>14</v>
      </c>
      <c r="AR47" s="84">
        <f t="shared" si="7"/>
        <v>33.333333333333329</v>
      </c>
    </row>
    <row r="48" spans="1:44" ht="18.75" x14ac:dyDescent="0.3">
      <c r="A48" s="179"/>
      <c r="B48" s="96" t="s">
        <v>50</v>
      </c>
      <c r="C48" s="58">
        <v>52</v>
      </c>
      <c r="D48" s="15"/>
      <c r="E48" s="38">
        <f t="shared" si="8"/>
        <v>0</v>
      </c>
      <c r="F48" s="21"/>
      <c r="G48" s="21"/>
      <c r="H48" s="21"/>
      <c r="I48" s="21"/>
      <c r="J48" s="21"/>
      <c r="K48" s="10"/>
      <c r="L48" s="14">
        <f t="shared" si="1"/>
        <v>52</v>
      </c>
      <c r="M48" s="15">
        <f t="shared" si="2"/>
        <v>0</v>
      </c>
      <c r="N48" s="64">
        <f t="shared" si="3"/>
        <v>0</v>
      </c>
      <c r="O48" s="58"/>
      <c r="P48" s="15"/>
      <c r="Q48" s="38" t="e">
        <f t="shared" si="4"/>
        <v>#DIV/0!</v>
      </c>
      <c r="R48" s="21"/>
      <c r="S48" s="21"/>
      <c r="T48" s="21"/>
      <c r="U48" s="21"/>
      <c r="V48" s="21"/>
      <c r="W48" s="10"/>
      <c r="X48" s="21"/>
      <c r="Y48" s="21"/>
      <c r="Z48" s="21"/>
      <c r="AA48" s="59">
        <v>40</v>
      </c>
      <c r="AB48" s="59"/>
      <c r="AC48" s="59"/>
      <c r="AD48" s="59">
        <v>40</v>
      </c>
      <c r="AE48" s="59">
        <v>40</v>
      </c>
      <c r="AF48" s="113">
        <f t="shared" si="10"/>
        <v>100</v>
      </c>
      <c r="AG48" s="59">
        <v>20</v>
      </c>
      <c r="AH48" s="59"/>
      <c r="AI48" s="59"/>
      <c r="AJ48" s="59">
        <v>20</v>
      </c>
      <c r="AK48" s="59"/>
      <c r="AL48" s="59"/>
      <c r="AM48" s="122">
        <f t="shared" si="31"/>
        <v>120</v>
      </c>
      <c r="AN48" s="38">
        <f t="shared" si="13"/>
        <v>40</v>
      </c>
      <c r="AO48" s="50">
        <f t="shared" si="5"/>
        <v>33.333333333333329</v>
      </c>
      <c r="AP48" s="83">
        <f t="shared" si="11"/>
        <v>172</v>
      </c>
      <c r="AQ48" s="82">
        <f t="shared" si="6"/>
        <v>40</v>
      </c>
      <c r="AR48" s="84">
        <f t="shared" si="7"/>
        <v>23.255813953488371</v>
      </c>
    </row>
    <row r="49" spans="1:44" ht="18.75" x14ac:dyDescent="0.3">
      <c r="A49" s="179"/>
      <c r="B49" s="96" t="s">
        <v>51</v>
      </c>
      <c r="C49" s="58">
        <v>91</v>
      </c>
      <c r="D49" s="15"/>
      <c r="E49" s="38">
        <f t="shared" si="8"/>
        <v>0</v>
      </c>
      <c r="F49" s="21"/>
      <c r="G49" s="21"/>
      <c r="H49" s="21"/>
      <c r="I49" s="21"/>
      <c r="J49" s="21"/>
      <c r="K49" s="10"/>
      <c r="L49" s="14">
        <f t="shared" si="1"/>
        <v>91</v>
      </c>
      <c r="M49" s="15">
        <f t="shared" si="2"/>
        <v>0</v>
      </c>
      <c r="N49" s="64">
        <f t="shared" si="3"/>
        <v>0</v>
      </c>
      <c r="O49" s="58"/>
      <c r="P49" s="15"/>
      <c r="Q49" s="38" t="e">
        <f t="shared" si="4"/>
        <v>#DIV/0!</v>
      </c>
      <c r="R49" s="21"/>
      <c r="S49" s="21"/>
      <c r="T49" s="21"/>
      <c r="U49" s="21"/>
      <c r="V49" s="21"/>
      <c r="W49" s="10"/>
      <c r="X49" s="21"/>
      <c r="Y49" s="21"/>
      <c r="Z49" s="21"/>
      <c r="AA49" s="59">
        <v>78</v>
      </c>
      <c r="AB49" s="59"/>
      <c r="AC49" s="59"/>
      <c r="AD49" s="59">
        <v>58</v>
      </c>
      <c r="AE49" s="59">
        <v>58</v>
      </c>
      <c r="AF49" s="113">
        <f t="shared" si="10"/>
        <v>100</v>
      </c>
      <c r="AG49" s="59">
        <v>30</v>
      </c>
      <c r="AH49" s="59"/>
      <c r="AI49" s="59"/>
      <c r="AJ49" s="59">
        <v>30</v>
      </c>
      <c r="AK49" s="59"/>
      <c r="AL49" s="59"/>
      <c r="AM49" s="122">
        <f t="shared" si="31"/>
        <v>196</v>
      </c>
      <c r="AN49" s="38">
        <f t="shared" si="13"/>
        <v>58</v>
      </c>
      <c r="AO49" s="50">
        <f t="shared" si="5"/>
        <v>29.591836734693878</v>
      </c>
      <c r="AP49" s="83">
        <f t="shared" si="11"/>
        <v>287</v>
      </c>
      <c r="AQ49" s="82">
        <f t="shared" si="6"/>
        <v>58</v>
      </c>
      <c r="AR49" s="84">
        <f t="shared" si="7"/>
        <v>20.209059233449477</v>
      </c>
    </row>
    <row r="50" spans="1:44" ht="18.75" x14ac:dyDescent="0.3">
      <c r="A50" s="179"/>
      <c r="B50" s="95" t="s">
        <v>36</v>
      </c>
      <c r="C50" s="89">
        <f>C51+C52</f>
        <v>25</v>
      </c>
      <c r="D50" s="23">
        <f>D51+D52</f>
        <v>0</v>
      </c>
      <c r="E50" s="24">
        <f t="shared" si="8"/>
        <v>0</v>
      </c>
      <c r="F50" s="25"/>
      <c r="G50" s="25"/>
      <c r="H50" s="25"/>
      <c r="I50" s="33"/>
      <c r="J50" s="33"/>
      <c r="K50" s="48"/>
      <c r="L50" s="62">
        <f t="shared" si="1"/>
        <v>25</v>
      </c>
      <c r="M50" s="25">
        <f t="shared" si="2"/>
        <v>0</v>
      </c>
      <c r="N50" s="63">
        <f t="shared" si="3"/>
        <v>0</v>
      </c>
      <c r="O50" s="57">
        <f>O52</f>
        <v>0</v>
      </c>
      <c r="P50" s="25">
        <f>P52</f>
        <v>0</v>
      </c>
      <c r="Q50" s="26" t="e">
        <f t="shared" si="4"/>
        <v>#DIV/0!</v>
      </c>
      <c r="R50" s="33"/>
      <c r="S50" s="33"/>
      <c r="T50" s="33"/>
      <c r="U50" s="33"/>
      <c r="V50" s="33"/>
      <c r="W50" s="48"/>
      <c r="X50" s="33"/>
      <c r="Y50" s="33"/>
      <c r="Z50" s="33"/>
      <c r="AA50" s="57">
        <f>AA52</f>
        <v>25</v>
      </c>
      <c r="AB50" s="112"/>
      <c r="AC50" s="112"/>
      <c r="AD50" s="112">
        <f>AD52</f>
        <v>25</v>
      </c>
      <c r="AE50" s="112">
        <f>AE52</f>
        <v>0</v>
      </c>
      <c r="AF50" s="26">
        <f t="shared" si="10"/>
        <v>0</v>
      </c>
      <c r="AG50" s="112">
        <f>AG52</f>
        <v>0</v>
      </c>
      <c r="AH50" s="112">
        <f>AH52</f>
        <v>0</v>
      </c>
      <c r="AI50" s="112"/>
      <c r="AJ50" s="112">
        <f>AJ52</f>
        <v>25</v>
      </c>
      <c r="AK50" s="112">
        <f>AK52</f>
        <v>0</v>
      </c>
      <c r="AL50" s="112"/>
      <c r="AM50" s="121">
        <f>O50+R50+U50+AA50+AD50+AG50+AJ50</f>
        <v>75</v>
      </c>
      <c r="AN50" s="121">
        <f t="shared" si="13"/>
        <v>0</v>
      </c>
      <c r="AO50" s="49">
        <f t="shared" si="5"/>
        <v>0</v>
      </c>
      <c r="AP50" s="62">
        <f t="shared" si="11"/>
        <v>100</v>
      </c>
      <c r="AQ50" s="25">
        <f t="shared" si="6"/>
        <v>0</v>
      </c>
      <c r="AR50" s="63">
        <f t="shared" si="7"/>
        <v>0</v>
      </c>
    </row>
    <row r="51" spans="1:44" ht="15.75" hidden="1" customHeight="1" x14ac:dyDescent="0.3">
      <c r="A51" s="179"/>
      <c r="B51" s="96" t="s">
        <v>53</v>
      </c>
      <c r="C51" s="59"/>
      <c r="D51" s="21"/>
      <c r="E51" s="22" t="e">
        <f t="shared" si="8"/>
        <v>#DIV/0!</v>
      </c>
      <c r="F51" s="21"/>
      <c r="G51" s="21"/>
      <c r="H51" s="21"/>
      <c r="I51" s="21"/>
      <c r="J51" s="21"/>
      <c r="K51" s="10"/>
      <c r="L51" s="14">
        <f t="shared" si="1"/>
        <v>0</v>
      </c>
      <c r="M51" s="15">
        <f t="shared" si="2"/>
        <v>0</v>
      </c>
      <c r="N51" s="64" t="e">
        <f t="shared" si="3"/>
        <v>#DIV/0!</v>
      </c>
      <c r="O51" s="59"/>
      <c r="P51" s="21"/>
      <c r="Q51" s="22" t="e">
        <f t="shared" si="4"/>
        <v>#DIV/0!</v>
      </c>
      <c r="R51" s="21"/>
      <c r="S51" s="21"/>
      <c r="T51" s="21"/>
      <c r="U51" s="21"/>
      <c r="V51" s="21"/>
      <c r="W51" s="10"/>
      <c r="X51" s="21"/>
      <c r="Y51" s="21"/>
      <c r="Z51" s="21"/>
      <c r="AA51" s="59"/>
      <c r="AB51" s="59"/>
      <c r="AC51" s="59"/>
      <c r="AD51" s="59"/>
      <c r="AE51" s="59"/>
      <c r="AF51" s="113" t="e">
        <f t="shared" si="10"/>
        <v>#DIV/0!</v>
      </c>
      <c r="AG51" s="59"/>
      <c r="AH51" s="59"/>
      <c r="AI51" s="59"/>
      <c r="AJ51" s="59"/>
      <c r="AK51" s="59"/>
      <c r="AL51" s="59"/>
      <c r="AM51" s="122">
        <f t="shared" ref="AM51:AM66" si="32">O51+R51+U51+AA51+AD51+AG51</f>
        <v>0</v>
      </c>
      <c r="AN51" s="38">
        <f t="shared" ref="AN51:AN66" si="33">P51+S51+V51+AB51+AE51+AH51</f>
        <v>0</v>
      </c>
      <c r="AO51" s="50" t="e">
        <f t="shared" si="5"/>
        <v>#DIV/0!</v>
      </c>
      <c r="AP51" s="83">
        <f t="shared" si="11"/>
        <v>0</v>
      </c>
      <c r="AQ51" s="82">
        <f t="shared" si="6"/>
        <v>0</v>
      </c>
      <c r="AR51" s="84" t="e">
        <f t="shared" si="7"/>
        <v>#DIV/0!</v>
      </c>
    </row>
    <row r="52" spans="1:44" ht="18.75" x14ac:dyDescent="0.3">
      <c r="A52" s="179"/>
      <c r="B52" s="96" t="s">
        <v>50</v>
      </c>
      <c r="C52" s="58">
        <v>25</v>
      </c>
      <c r="D52" s="15"/>
      <c r="E52" s="38">
        <f t="shared" si="8"/>
        <v>0</v>
      </c>
      <c r="F52" s="21"/>
      <c r="G52" s="21"/>
      <c r="H52" s="21"/>
      <c r="I52" s="21"/>
      <c r="J52" s="21"/>
      <c r="K52" s="10"/>
      <c r="L52" s="14">
        <f t="shared" si="1"/>
        <v>25</v>
      </c>
      <c r="M52" s="15">
        <f t="shared" si="2"/>
        <v>0</v>
      </c>
      <c r="N52" s="64">
        <f t="shared" si="3"/>
        <v>0</v>
      </c>
      <c r="O52" s="58"/>
      <c r="P52" s="15"/>
      <c r="Q52" s="38" t="e">
        <f t="shared" si="4"/>
        <v>#DIV/0!</v>
      </c>
      <c r="R52" s="21"/>
      <c r="S52" s="21"/>
      <c r="T52" s="21"/>
      <c r="U52" s="21"/>
      <c r="V52" s="21"/>
      <c r="W52" s="10"/>
      <c r="X52" s="21"/>
      <c r="Y52" s="21"/>
      <c r="Z52" s="21"/>
      <c r="AA52" s="58">
        <v>25</v>
      </c>
      <c r="AB52" s="59"/>
      <c r="AC52" s="59"/>
      <c r="AD52" s="59">
        <v>25</v>
      </c>
      <c r="AE52" s="59"/>
      <c r="AF52" s="38">
        <f t="shared" si="10"/>
        <v>0</v>
      </c>
      <c r="AG52" s="59"/>
      <c r="AH52" s="59"/>
      <c r="AI52" s="59"/>
      <c r="AJ52" s="59">
        <v>25</v>
      </c>
      <c r="AK52" s="59"/>
      <c r="AL52" s="59"/>
      <c r="AM52" s="122">
        <f t="shared" ref="AM52:AM54" si="34">O52+R52+U52+AA52+AD52+AG52+AJ52</f>
        <v>75</v>
      </c>
      <c r="AN52" s="38">
        <f>P52+S52+V52+AB52+AE52+AH52+AK52</f>
        <v>0</v>
      </c>
      <c r="AO52" s="50">
        <f t="shared" si="5"/>
        <v>0</v>
      </c>
      <c r="AP52" s="83">
        <f t="shared" si="11"/>
        <v>100</v>
      </c>
      <c r="AQ52" s="82">
        <f t="shared" si="6"/>
        <v>0</v>
      </c>
      <c r="AR52" s="84">
        <f t="shared" si="7"/>
        <v>0</v>
      </c>
    </row>
    <row r="53" spans="1:44" ht="18.75" x14ac:dyDescent="0.3">
      <c r="A53" s="179"/>
      <c r="B53" s="95" t="s">
        <v>37</v>
      </c>
      <c r="C53" s="57">
        <f>C54+C55+C56+C57</f>
        <v>1653</v>
      </c>
      <c r="D53" s="25">
        <f t="shared" ref="D53" si="35">D54+D55+D56+D57</f>
        <v>30</v>
      </c>
      <c r="E53" s="26">
        <f t="shared" si="8"/>
        <v>1.8148820326678767</v>
      </c>
      <c r="F53" s="25">
        <f>F54+F55+F56</f>
        <v>196</v>
      </c>
      <c r="G53" s="25">
        <f>G54+G55+G56</f>
        <v>0</v>
      </c>
      <c r="H53" s="25">
        <f>G53/F53*100</f>
        <v>0</v>
      </c>
      <c r="I53" s="25">
        <f>I54+I56+I55</f>
        <v>0</v>
      </c>
      <c r="J53" s="25">
        <f>J54+J56+J55</f>
        <v>0</v>
      </c>
      <c r="K53" s="49" t="e">
        <f>J53/I53*100</f>
        <v>#DIV/0!</v>
      </c>
      <c r="L53" s="62">
        <f t="shared" si="1"/>
        <v>1849</v>
      </c>
      <c r="M53" s="25">
        <f t="shared" si="2"/>
        <v>30</v>
      </c>
      <c r="N53" s="63">
        <f t="shared" si="3"/>
        <v>1.6224986479177934</v>
      </c>
      <c r="O53" s="57">
        <f>O54+O55+O56</f>
        <v>130</v>
      </c>
      <c r="P53" s="25">
        <f>P54+P55+P56</f>
        <v>0</v>
      </c>
      <c r="Q53" s="26">
        <f t="shared" si="4"/>
        <v>0</v>
      </c>
      <c r="R53" s="25"/>
      <c r="S53" s="25"/>
      <c r="T53" s="25"/>
      <c r="U53" s="25">
        <f>U54+U55+U56</f>
        <v>0</v>
      </c>
      <c r="V53" s="25">
        <f>V54+V55+V56</f>
        <v>0</v>
      </c>
      <c r="W53" s="47" t="e">
        <f>V53/U53*100</f>
        <v>#DIV/0!</v>
      </c>
      <c r="X53" s="25">
        <f>X54+X55+X56</f>
        <v>0</v>
      </c>
      <c r="Y53" s="25">
        <f>Y54+Y55+Y56</f>
        <v>0</v>
      </c>
      <c r="Z53" s="25" t="e">
        <f>Y53/X53*100</f>
        <v>#DIV/0!</v>
      </c>
      <c r="AA53" s="57">
        <f>AA54+AA55+AA56</f>
        <v>1003</v>
      </c>
      <c r="AB53" s="57"/>
      <c r="AC53" s="57"/>
      <c r="AD53" s="57">
        <f>AD54+AD55+AD56</f>
        <v>991</v>
      </c>
      <c r="AE53" s="57">
        <f>AE54+AE55+AE56</f>
        <v>0</v>
      </c>
      <c r="AF53" s="26">
        <f t="shared" si="10"/>
        <v>0</v>
      </c>
      <c r="AG53" s="57">
        <f>AG54+AG55+AG56</f>
        <v>870</v>
      </c>
      <c r="AH53" s="57">
        <f>AH54+AH55+AH56</f>
        <v>65</v>
      </c>
      <c r="AI53" s="26">
        <f>AH53/AG53*100</f>
        <v>7.4712643678160928</v>
      </c>
      <c r="AJ53" s="121">
        <f>AJ54+AJ55+AJ56</f>
        <v>991</v>
      </c>
      <c r="AK53" s="121">
        <f>AK54+AK55+AK56</f>
        <v>200</v>
      </c>
      <c r="AL53" s="121"/>
      <c r="AM53" s="121">
        <f t="shared" si="34"/>
        <v>3985</v>
      </c>
      <c r="AN53" s="121">
        <f>P53+S53+V53+AB53+AE53+AH53+AK53</f>
        <v>265</v>
      </c>
      <c r="AO53" s="49">
        <f t="shared" si="5"/>
        <v>6.6499372647427846</v>
      </c>
      <c r="AP53" s="62">
        <f t="shared" si="11"/>
        <v>5834</v>
      </c>
      <c r="AQ53" s="25">
        <f t="shared" si="6"/>
        <v>295</v>
      </c>
      <c r="AR53" s="63">
        <f t="shared" si="7"/>
        <v>5.0565649640041137</v>
      </c>
    </row>
    <row r="54" spans="1:44" ht="18.75" x14ac:dyDescent="0.3">
      <c r="A54" s="179"/>
      <c r="B54" s="96" t="s">
        <v>48</v>
      </c>
      <c r="C54" s="58">
        <v>538</v>
      </c>
      <c r="D54" s="15">
        <v>6</v>
      </c>
      <c r="E54" s="38">
        <f t="shared" si="8"/>
        <v>1.1152416356877324</v>
      </c>
      <c r="F54" s="15">
        <v>101</v>
      </c>
      <c r="G54" s="15"/>
      <c r="H54" s="15"/>
      <c r="I54" s="15"/>
      <c r="J54" s="15"/>
      <c r="K54" s="50" t="e">
        <f t="shared" ref="K54:K62" si="36">J54/I54*100</f>
        <v>#DIV/0!</v>
      </c>
      <c r="L54" s="14">
        <f t="shared" si="1"/>
        <v>639</v>
      </c>
      <c r="M54" s="15">
        <f t="shared" si="2"/>
        <v>6</v>
      </c>
      <c r="N54" s="64">
        <f t="shared" si="3"/>
        <v>0.93896713615023475</v>
      </c>
      <c r="O54" s="58">
        <v>30</v>
      </c>
      <c r="P54" s="15"/>
      <c r="Q54" s="38">
        <f t="shared" si="4"/>
        <v>0</v>
      </c>
      <c r="R54" s="21"/>
      <c r="S54" s="21"/>
      <c r="T54" s="21"/>
      <c r="U54" s="15"/>
      <c r="V54" s="21"/>
      <c r="W54" s="10" t="e">
        <f>V54/U54*100</f>
        <v>#DIV/0!</v>
      </c>
      <c r="X54" s="15"/>
      <c r="Y54" s="15"/>
      <c r="Z54" s="38" t="e">
        <f>Y54/X54*100</f>
        <v>#DIV/0!</v>
      </c>
      <c r="AA54" s="58">
        <v>273</v>
      </c>
      <c r="AB54" s="113"/>
      <c r="AC54" s="113"/>
      <c r="AD54" s="58">
        <v>295</v>
      </c>
      <c r="AE54" s="58"/>
      <c r="AF54" s="38">
        <f t="shared" si="10"/>
        <v>0</v>
      </c>
      <c r="AG54" s="58">
        <v>218</v>
      </c>
      <c r="AH54" s="58">
        <v>15</v>
      </c>
      <c r="AI54" s="38">
        <f>AH54/AG54*100</f>
        <v>6.8807339449541285</v>
      </c>
      <c r="AJ54" s="122">
        <v>295</v>
      </c>
      <c r="AK54" s="122">
        <v>90</v>
      </c>
      <c r="AL54" s="122"/>
      <c r="AM54" s="122">
        <f t="shared" si="34"/>
        <v>1111</v>
      </c>
      <c r="AN54" s="38">
        <f>P54+S54+V54+AB54+AE54+AH54+AK54</f>
        <v>105</v>
      </c>
      <c r="AO54" s="50">
        <f t="shared" si="5"/>
        <v>9.4509450945094517</v>
      </c>
      <c r="AP54" s="83">
        <f t="shared" si="11"/>
        <v>1750</v>
      </c>
      <c r="AQ54" s="82">
        <f t="shared" si="6"/>
        <v>111</v>
      </c>
      <c r="AR54" s="84">
        <f t="shared" si="7"/>
        <v>6.3428571428571434</v>
      </c>
    </row>
    <row r="55" spans="1:44" ht="18.75" x14ac:dyDescent="0.3">
      <c r="A55" s="179"/>
      <c r="B55" s="96" t="s">
        <v>49</v>
      </c>
      <c r="C55" s="58">
        <v>797</v>
      </c>
      <c r="D55" s="15">
        <v>10</v>
      </c>
      <c r="E55" s="38">
        <f t="shared" si="8"/>
        <v>1.2547051442910917</v>
      </c>
      <c r="F55" s="15">
        <v>95</v>
      </c>
      <c r="G55" s="15"/>
      <c r="H55" s="15"/>
      <c r="I55" s="15"/>
      <c r="J55" s="15"/>
      <c r="K55" s="50" t="e">
        <f t="shared" si="36"/>
        <v>#DIV/0!</v>
      </c>
      <c r="L55" s="14">
        <f t="shared" si="1"/>
        <v>892</v>
      </c>
      <c r="M55" s="15">
        <f t="shared" si="2"/>
        <v>10</v>
      </c>
      <c r="N55" s="64">
        <f t="shared" si="3"/>
        <v>1.1210762331838564</v>
      </c>
      <c r="O55" s="58">
        <v>100</v>
      </c>
      <c r="P55" s="15"/>
      <c r="Q55" s="38">
        <f t="shared" si="4"/>
        <v>0</v>
      </c>
      <c r="R55" s="21"/>
      <c r="S55" s="21"/>
      <c r="T55" s="21"/>
      <c r="U55" s="15"/>
      <c r="V55" s="21"/>
      <c r="W55" s="10" t="e">
        <f t="shared" ref="W55:W56" si="37">V55/U55*100</f>
        <v>#DIV/0!</v>
      </c>
      <c r="X55" s="15"/>
      <c r="Y55" s="15"/>
      <c r="Z55" s="38" t="e">
        <f t="shared" ref="Z55:Z56" si="38">Y55/X55*100</f>
        <v>#DIV/0!</v>
      </c>
      <c r="AA55" s="58">
        <v>385</v>
      </c>
      <c r="AB55" s="113"/>
      <c r="AC55" s="113"/>
      <c r="AD55" s="58">
        <v>434</v>
      </c>
      <c r="AE55" s="58"/>
      <c r="AF55" s="38">
        <f t="shared" si="10"/>
        <v>0</v>
      </c>
      <c r="AG55" s="58">
        <v>360</v>
      </c>
      <c r="AH55" s="58">
        <v>40</v>
      </c>
      <c r="AI55" s="38">
        <f t="shared" ref="AI55:AI61" si="39">AH55/AG55*100</f>
        <v>11.111111111111111</v>
      </c>
      <c r="AJ55" s="122">
        <v>434</v>
      </c>
      <c r="AK55" s="122">
        <v>110</v>
      </c>
      <c r="AL55" s="122"/>
      <c r="AM55" s="122">
        <f t="shared" ref="AM55:AM56" si="40">O55+R55+U55+AA55+AD55+AG55+AJ55</f>
        <v>1713</v>
      </c>
      <c r="AN55" s="38">
        <f>P55+S55+V55+AB55+AE55+AH55+AK55</f>
        <v>150</v>
      </c>
      <c r="AO55" s="50">
        <f t="shared" si="5"/>
        <v>8.7565674255691768</v>
      </c>
      <c r="AP55" s="83">
        <f t="shared" si="11"/>
        <v>2605</v>
      </c>
      <c r="AQ55" s="82">
        <f t="shared" si="6"/>
        <v>160</v>
      </c>
      <c r="AR55" s="84">
        <f t="shared" si="7"/>
        <v>6.1420345489443378</v>
      </c>
    </row>
    <row r="56" spans="1:44" ht="18.75" x14ac:dyDescent="0.3">
      <c r="A56" s="179"/>
      <c r="B56" s="96" t="s">
        <v>50</v>
      </c>
      <c r="C56" s="58">
        <v>318</v>
      </c>
      <c r="D56" s="15">
        <v>14</v>
      </c>
      <c r="E56" s="38">
        <f t="shared" si="8"/>
        <v>4.4025157232704402</v>
      </c>
      <c r="F56" s="15"/>
      <c r="G56" s="15"/>
      <c r="H56" s="15" t="e">
        <f>G56/F56*100</f>
        <v>#DIV/0!</v>
      </c>
      <c r="I56" s="15"/>
      <c r="J56" s="15"/>
      <c r="K56" s="50" t="e">
        <f t="shared" si="36"/>
        <v>#DIV/0!</v>
      </c>
      <c r="L56" s="14">
        <f t="shared" si="1"/>
        <v>318</v>
      </c>
      <c r="M56" s="15">
        <f t="shared" si="2"/>
        <v>14</v>
      </c>
      <c r="N56" s="64">
        <f t="shared" si="3"/>
        <v>4.4025157232704402</v>
      </c>
      <c r="O56" s="58"/>
      <c r="P56" s="15"/>
      <c r="Q56" s="38" t="e">
        <f t="shared" si="4"/>
        <v>#DIV/0!</v>
      </c>
      <c r="R56" s="21"/>
      <c r="S56" s="21"/>
      <c r="T56" s="21"/>
      <c r="U56" s="15"/>
      <c r="V56" s="21"/>
      <c r="W56" s="10" t="e">
        <f t="shared" si="37"/>
        <v>#DIV/0!</v>
      </c>
      <c r="X56" s="15"/>
      <c r="Y56" s="15"/>
      <c r="Z56" s="38" t="e">
        <f t="shared" si="38"/>
        <v>#DIV/0!</v>
      </c>
      <c r="AA56" s="58">
        <v>345</v>
      </c>
      <c r="AB56" s="113"/>
      <c r="AC56" s="113"/>
      <c r="AD56" s="58">
        <v>262</v>
      </c>
      <c r="AE56" s="58"/>
      <c r="AF56" s="38">
        <f t="shared" si="10"/>
        <v>0</v>
      </c>
      <c r="AG56" s="58">
        <v>292</v>
      </c>
      <c r="AH56" s="58">
        <v>10</v>
      </c>
      <c r="AI56" s="38">
        <f t="shared" si="39"/>
        <v>3.4246575342465753</v>
      </c>
      <c r="AJ56" s="122">
        <v>262</v>
      </c>
      <c r="AK56" s="122"/>
      <c r="AL56" s="122"/>
      <c r="AM56" s="122">
        <f t="shared" si="40"/>
        <v>1161</v>
      </c>
      <c r="AN56" s="38">
        <f>P56+S56+V56+AB56+AE56+AH56+AK56</f>
        <v>10</v>
      </c>
      <c r="AO56" s="50">
        <f t="shared" si="5"/>
        <v>0.8613264427217916</v>
      </c>
      <c r="AP56" s="83">
        <f t="shared" si="11"/>
        <v>1479</v>
      </c>
      <c r="AQ56" s="82">
        <f t="shared" si="6"/>
        <v>24</v>
      </c>
      <c r="AR56" s="84">
        <f t="shared" si="7"/>
        <v>1.6227180527383367</v>
      </c>
    </row>
    <row r="57" spans="1:44" ht="18.75" hidden="1" x14ac:dyDescent="0.3">
      <c r="A57" s="179"/>
      <c r="B57" s="96" t="s">
        <v>51</v>
      </c>
      <c r="C57" s="59"/>
      <c r="D57" s="21"/>
      <c r="E57" s="22" t="e">
        <f t="shared" si="8"/>
        <v>#DIV/0!</v>
      </c>
      <c r="F57" s="21"/>
      <c r="G57" s="21"/>
      <c r="H57" s="21"/>
      <c r="I57" s="21"/>
      <c r="J57" s="21"/>
      <c r="K57" s="51" t="e">
        <f t="shared" si="36"/>
        <v>#DIV/0!</v>
      </c>
      <c r="L57" s="14">
        <f t="shared" si="1"/>
        <v>0</v>
      </c>
      <c r="M57" s="15">
        <f t="shared" si="2"/>
        <v>0</v>
      </c>
      <c r="N57" s="64" t="e">
        <f t="shared" si="3"/>
        <v>#DIV/0!</v>
      </c>
      <c r="O57" s="59"/>
      <c r="P57" s="21"/>
      <c r="Q57" s="22" t="e">
        <f t="shared" si="4"/>
        <v>#DIV/0!</v>
      </c>
      <c r="R57" s="21"/>
      <c r="S57" s="21"/>
      <c r="T57" s="21"/>
      <c r="U57" s="21"/>
      <c r="V57" s="21"/>
      <c r="W57" s="10"/>
      <c r="X57" s="21"/>
      <c r="Y57" s="21"/>
      <c r="Z57" s="21"/>
      <c r="AA57" s="59"/>
      <c r="AB57" s="59"/>
      <c r="AC57" s="59"/>
      <c r="AD57" s="59"/>
      <c r="AE57" s="59"/>
      <c r="AF57" s="113" t="e">
        <f t="shared" si="10"/>
        <v>#DIV/0!</v>
      </c>
      <c r="AG57" s="59"/>
      <c r="AH57" s="59"/>
      <c r="AI57" s="38" t="e">
        <f t="shared" si="39"/>
        <v>#DIV/0!</v>
      </c>
      <c r="AJ57" s="122"/>
      <c r="AK57" s="122"/>
      <c r="AL57" s="122"/>
      <c r="AM57" s="122">
        <f t="shared" si="32"/>
        <v>0</v>
      </c>
      <c r="AN57" s="38">
        <f t="shared" si="33"/>
        <v>0</v>
      </c>
      <c r="AO57" s="50" t="e">
        <f t="shared" si="5"/>
        <v>#DIV/0!</v>
      </c>
      <c r="AP57" s="83">
        <f t="shared" si="11"/>
        <v>0</v>
      </c>
      <c r="AQ57" s="82">
        <f t="shared" si="6"/>
        <v>0</v>
      </c>
      <c r="AR57" s="84" t="e">
        <f t="shared" si="7"/>
        <v>#DIV/0!</v>
      </c>
    </row>
    <row r="58" spans="1:44" ht="18.75" x14ac:dyDescent="0.3">
      <c r="A58" s="179"/>
      <c r="B58" s="95" t="s">
        <v>38</v>
      </c>
      <c r="C58" s="57">
        <f>C59+C60+C61+C62</f>
        <v>2254</v>
      </c>
      <c r="D58" s="25">
        <f>D59+D60+D61+D62</f>
        <v>16</v>
      </c>
      <c r="E58" s="26"/>
      <c r="F58" s="25">
        <f>F59+F60+F61</f>
        <v>414</v>
      </c>
      <c r="G58" s="25">
        <f>G59+G60+G61</f>
        <v>0</v>
      </c>
      <c r="H58" s="26">
        <f>G58/F58*100</f>
        <v>0</v>
      </c>
      <c r="I58" s="25">
        <f>I59+I60+I61</f>
        <v>0</v>
      </c>
      <c r="J58" s="25">
        <f>J59+J60+J61</f>
        <v>0</v>
      </c>
      <c r="K58" s="49" t="e">
        <f t="shared" si="36"/>
        <v>#DIV/0!</v>
      </c>
      <c r="L58" s="62">
        <f t="shared" si="1"/>
        <v>2668</v>
      </c>
      <c r="M58" s="25">
        <f t="shared" si="2"/>
        <v>16</v>
      </c>
      <c r="N58" s="63">
        <f t="shared" si="3"/>
        <v>0.59970014992503751</v>
      </c>
      <c r="O58" s="57">
        <f>O59+O60+O61</f>
        <v>240</v>
      </c>
      <c r="P58" s="25">
        <f>P59+P60+P61</f>
        <v>0</v>
      </c>
      <c r="Q58" s="26">
        <f t="shared" si="4"/>
        <v>0</v>
      </c>
      <c r="R58" s="25"/>
      <c r="S58" s="25"/>
      <c r="T58" s="25"/>
      <c r="U58" s="25">
        <f>U59+U60+U61</f>
        <v>0</v>
      </c>
      <c r="V58" s="25">
        <f>V59+V60+V61</f>
        <v>0</v>
      </c>
      <c r="W58" s="47"/>
      <c r="X58" s="25">
        <f>X59+X60+X61</f>
        <v>0</v>
      </c>
      <c r="Y58" s="25">
        <f>Y59+Y60+Y61</f>
        <v>0</v>
      </c>
      <c r="Z58" s="25" t="e">
        <f>Y58/X58*100</f>
        <v>#DIV/0!</v>
      </c>
      <c r="AA58" s="25">
        <f>AA59+AA60+AA61</f>
        <v>1700</v>
      </c>
      <c r="AB58" s="57"/>
      <c r="AC58" s="57"/>
      <c r="AD58" s="57">
        <f>AD59+AD60+AD61</f>
        <v>1104</v>
      </c>
      <c r="AE58" s="57">
        <f>AE59+AE60+AE61</f>
        <v>40</v>
      </c>
      <c r="AF58" s="26">
        <f t="shared" si="10"/>
        <v>3.6231884057971016</v>
      </c>
      <c r="AG58" s="57">
        <f>AG59+AG60+AG61</f>
        <v>1145</v>
      </c>
      <c r="AH58" s="57">
        <f>AH59+AH60+AH61</f>
        <v>140</v>
      </c>
      <c r="AI58" s="26">
        <f t="shared" si="39"/>
        <v>12.22707423580786</v>
      </c>
      <c r="AJ58" s="121">
        <f>AJ59+AJ60+AJ61</f>
        <v>1064</v>
      </c>
      <c r="AK58" s="121">
        <f>AK59+AK60+AK61</f>
        <v>0</v>
      </c>
      <c r="AL58" s="121"/>
      <c r="AM58" s="121">
        <f>O58+R58+U58+AA58+AD58+AG58+AJ58</f>
        <v>5253</v>
      </c>
      <c r="AN58" s="121">
        <f>P58+S58+V58+AB58+AE58+AH58+AK58</f>
        <v>180</v>
      </c>
      <c r="AO58" s="49">
        <f t="shared" si="5"/>
        <v>3.4266133637921183</v>
      </c>
      <c r="AP58" s="62">
        <f t="shared" si="11"/>
        <v>7921</v>
      </c>
      <c r="AQ58" s="25">
        <f t="shared" si="6"/>
        <v>196</v>
      </c>
      <c r="AR58" s="63">
        <f t="shared" si="7"/>
        <v>2.4744350460800404</v>
      </c>
    </row>
    <row r="59" spans="1:44" ht="18.75" x14ac:dyDescent="0.3">
      <c r="A59" s="179"/>
      <c r="B59" s="96" t="s">
        <v>48</v>
      </c>
      <c r="C59" s="58">
        <v>278</v>
      </c>
      <c r="D59" s="15">
        <v>16</v>
      </c>
      <c r="E59" s="38"/>
      <c r="F59" s="15">
        <v>138</v>
      </c>
      <c r="G59" s="15"/>
      <c r="H59" s="38"/>
      <c r="I59" s="15"/>
      <c r="J59" s="15"/>
      <c r="K59" s="50" t="e">
        <f t="shared" si="36"/>
        <v>#DIV/0!</v>
      </c>
      <c r="L59" s="14">
        <f t="shared" si="1"/>
        <v>416</v>
      </c>
      <c r="M59" s="15">
        <f t="shared" si="2"/>
        <v>16</v>
      </c>
      <c r="N59" s="64">
        <f t="shared" si="3"/>
        <v>3.8461538461538463</v>
      </c>
      <c r="O59" s="58">
        <v>60</v>
      </c>
      <c r="P59" s="15"/>
      <c r="Q59" s="38">
        <f t="shared" si="4"/>
        <v>0</v>
      </c>
      <c r="R59" s="21"/>
      <c r="S59" s="21"/>
      <c r="T59" s="21"/>
      <c r="U59" s="21"/>
      <c r="V59" s="21"/>
      <c r="W59" s="10" t="e">
        <f t="shared" ref="W59:W60" si="41">V59/U59*100</f>
        <v>#DIV/0!</v>
      </c>
      <c r="X59" s="15"/>
      <c r="Y59" s="15"/>
      <c r="Z59" s="38" t="e">
        <f>Y59/X59*100</f>
        <v>#DIV/0!</v>
      </c>
      <c r="AA59" s="15">
        <v>218</v>
      </c>
      <c r="AB59" s="113"/>
      <c r="AC59" s="113"/>
      <c r="AD59" s="58">
        <v>195</v>
      </c>
      <c r="AE59" s="58"/>
      <c r="AF59" s="38">
        <f t="shared" si="10"/>
        <v>0</v>
      </c>
      <c r="AG59" s="58">
        <v>222</v>
      </c>
      <c r="AH59" s="58">
        <v>30</v>
      </c>
      <c r="AI59" s="38">
        <f t="shared" si="39"/>
        <v>13.513513513513514</v>
      </c>
      <c r="AJ59" s="58">
        <v>195</v>
      </c>
      <c r="AK59" s="58"/>
      <c r="AL59" s="122"/>
      <c r="AM59" s="122">
        <f>O59+R59+U59+AA59+AD59+AG59+AJ59</f>
        <v>890</v>
      </c>
      <c r="AN59" s="38">
        <f>P59+S59+V59+AB59+AE59+AH59+AK59</f>
        <v>30</v>
      </c>
      <c r="AO59" s="50">
        <f t="shared" si="5"/>
        <v>3.3707865168539324</v>
      </c>
      <c r="AP59" s="83">
        <f t="shared" si="11"/>
        <v>1306</v>
      </c>
      <c r="AQ59" s="82">
        <f t="shared" si="6"/>
        <v>46</v>
      </c>
      <c r="AR59" s="84">
        <f t="shared" si="7"/>
        <v>3.522205206738132</v>
      </c>
    </row>
    <row r="60" spans="1:44" ht="18.75" x14ac:dyDescent="0.3">
      <c r="A60" s="179"/>
      <c r="B60" s="96" t="s">
        <v>49</v>
      </c>
      <c r="C60" s="58">
        <v>1095</v>
      </c>
      <c r="D60" s="15"/>
      <c r="E60" s="38"/>
      <c r="F60" s="15">
        <v>268</v>
      </c>
      <c r="G60" s="15"/>
      <c r="H60" s="38"/>
      <c r="I60" s="15"/>
      <c r="J60" s="15"/>
      <c r="K60" s="50" t="e">
        <f t="shared" si="36"/>
        <v>#DIV/0!</v>
      </c>
      <c r="L60" s="14">
        <f t="shared" si="1"/>
        <v>1363</v>
      </c>
      <c r="M60" s="15">
        <f t="shared" si="2"/>
        <v>0</v>
      </c>
      <c r="N60" s="64">
        <f t="shared" si="3"/>
        <v>0</v>
      </c>
      <c r="O60" s="58">
        <v>180</v>
      </c>
      <c r="P60" s="15"/>
      <c r="Q60" s="38">
        <f t="shared" si="4"/>
        <v>0</v>
      </c>
      <c r="R60" s="21"/>
      <c r="S60" s="21"/>
      <c r="T60" s="21"/>
      <c r="U60" s="21"/>
      <c r="V60" s="21"/>
      <c r="W60" s="10" t="e">
        <f t="shared" si="41"/>
        <v>#DIV/0!</v>
      </c>
      <c r="X60" s="15"/>
      <c r="Y60" s="15"/>
      <c r="Z60" s="38" t="e">
        <f t="shared" ref="Z60:Z61" si="42">Y60/X60*100</f>
        <v>#DIV/0!</v>
      </c>
      <c r="AA60" s="15">
        <v>715</v>
      </c>
      <c r="AB60" s="113"/>
      <c r="AC60" s="113"/>
      <c r="AD60" s="58">
        <v>567</v>
      </c>
      <c r="AE60" s="58">
        <v>40</v>
      </c>
      <c r="AF60" s="38">
        <f t="shared" si="10"/>
        <v>7.0546737213403876</v>
      </c>
      <c r="AG60" s="58">
        <v>571</v>
      </c>
      <c r="AH60" s="58">
        <v>100</v>
      </c>
      <c r="AI60" s="38">
        <f t="shared" si="39"/>
        <v>17.513134851138354</v>
      </c>
      <c r="AJ60" s="58">
        <v>527</v>
      </c>
      <c r="AK60" s="58"/>
      <c r="AL60" s="122"/>
      <c r="AM60" s="122">
        <f t="shared" ref="AM60:AM61" si="43">O60+R60+U60+AA60+AD60+AG60+AJ60</f>
        <v>2560</v>
      </c>
      <c r="AN60" s="38">
        <f>P60+S60+V60+AB60+AE60+AH60+AK60</f>
        <v>140</v>
      </c>
      <c r="AO60" s="50">
        <f t="shared" si="5"/>
        <v>5.46875</v>
      </c>
      <c r="AP60" s="83">
        <f t="shared" si="11"/>
        <v>3923</v>
      </c>
      <c r="AQ60" s="82">
        <f t="shared" si="6"/>
        <v>140</v>
      </c>
      <c r="AR60" s="84">
        <f t="shared" si="7"/>
        <v>3.5686974254397144</v>
      </c>
    </row>
    <row r="61" spans="1:44" ht="18.75" x14ac:dyDescent="0.3">
      <c r="A61" s="179"/>
      <c r="B61" s="96" t="s">
        <v>50</v>
      </c>
      <c r="C61" s="58">
        <v>881</v>
      </c>
      <c r="D61" s="15"/>
      <c r="E61" s="38"/>
      <c r="F61" s="15">
        <v>8</v>
      </c>
      <c r="G61" s="15"/>
      <c r="H61" s="38">
        <f t="shared" ref="H61:H62" si="44">G61/F61*100</f>
        <v>0</v>
      </c>
      <c r="I61" s="15"/>
      <c r="J61" s="15"/>
      <c r="K61" s="50" t="e">
        <f t="shared" si="36"/>
        <v>#DIV/0!</v>
      </c>
      <c r="L61" s="14">
        <f t="shared" si="1"/>
        <v>889</v>
      </c>
      <c r="M61" s="15">
        <f t="shared" si="2"/>
        <v>0</v>
      </c>
      <c r="N61" s="64">
        <f t="shared" si="3"/>
        <v>0</v>
      </c>
      <c r="O61" s="58"/>
      <c r="P61" s="58"/>
      <c r="Q61" s="58" t="e">
        <f t="shared" si="4"/>
        <v>#DIV/0!</v>
      </c>
      <c r="R61" s="21"/>
      <c r="S61" s="21"/>
      <c r="T61" s="21"/>
      <c r="U61" s="21"/>
      <c r="V61" s="21"/>
      <c r="W61" s="10" t="e">
        <f>V61/U61*100</f>
        <v>#DIV/0!</v>
      </c>
      <c r="X61" s="15"/>
      <c r="Y61" s="15"/>
      <c r="Z61" s="38" t="e">
        <f t="shared" si="42"/>
        <v>#DIV/0!</v>
      </c>
      <c r="AA61" s="15">
        <v>767</v>
      </c>
      <c r="AB61" s="113"/>
      <c r="AC61" s="113"/>
      <c r="AD61" s="58">
        <v>342</v>
      </c>
      <c r="AE61" s="58"/>
      <c r="AF61" s="38">
        <f t="shared" si="10"/>
        <v>0</v>
      </c>
      <c r="AG61" s="58">
        <v>352</v>
      </c>
      <c r="AH61" s="58">
        <v>10</v>
      </c>
      <c r="AI61" s="38">
        <f t="shared" si="39"/>
        <v>2.8409090909090908</v>
      </c>
      <c r="AJ61" s="58">
        <v>342</v>
      </c>
      <c r="AK61" s="58"/>
      <c r="AL61" s="122"/>
      <c r="AM61" s="122">
        <f t="shared" si="43"/>
        <v>1803</v>
      </c>
      <c r="AN61" s="38">
        <f>P61+S61+V61+AB61+AE61+AH61+AK61</f>
        <v>10</v>
      </c>
      <c r="AO61" s="50">
        <f t="shared" si="5"/>
        <v>0.55463117027176934</v>
      </c>
      <c r="AP61" s="83">
        <f t="shared" si="11"/>
        <v>2692</v>
      </c>
      <c r="AQ61" s="82">
        <f t="shared" si="6"/>
        <v>10</v>
      </c>
      <c r="AR61" s="84">
        <f t="shared" si="7"/>
        <v>0.37147102526002967</v>
      </c>
    </row>
    <row r="62" spans="1:44" ht="15.75" hidden="1" customHeight="1" x14ac:dyDescent="0.3">
      <c r="A62" s="179"/>
      <c r="B62" s="96" t="s">
        <v>51</v>
      </c>
      <c r="C62" s="59"/>
      <c r="D62" s="21"/>
      <c r="E62" s="22" t="e">
        <f t="shared" si="8"/>
        <v>#DIV/0!</v>
      </c>
      <c r="F62" s="21"/>
      <c r="G62" s="21"/>
      <c r="H62" s="22" t="e">
        <f t="shared" si="44"/>
        <v>#DIV/0!</v>
      </c>
      <c r="I62" s="21"/>
      <c r="J62" s="21"/>
      <c r="K62" s="51" t="e">
        <f t="shared" si="36"/>
        <v>#DIV/0!</v>
      </c>
      <c r="L62" s="14">
        <f t="shared" si="1"/>
        <v>0</v>
      </c>
      <c r="M62" s="15">
        <f t="shared" si="2"/>
        <v>0</v>
      </c>
      <c r="N62" s="64" t="e">
        <f t="shared" si="3"/>
        <v>#DIV/0!</v>
      </c>
      <c r="O62" s="59"/>
      <c r="P62" s="21"/>
      <c r="Q62" s="22" t="e">
        <f t="shared" si="4"/>
        <v>#DIV/0!</v>
      </c>
      <c r="R62" s="21"/>
      <c r="S62" s="21"/>
      <c r="T62" s="21"/>
      <c r="U62" s="21"/>
      <c r="V62" s="21"/>
      <c r="W62" s="10"/>
      <c r="X62" s="21"/>
      <c r="Y62" s="21"/>
      <c r="Z62" s="21"/>
      <c r="AA62" s="59"/>
      <c r="AB62" s="59"/>
      <c r="AC62" s="59"/>
      <c r="AD62" s="59"/>
      <c r="AE62" s="59"/>
      <c r="AF62" s="113" t="e">
        <f t="shared" si="10"/>
        <v>#DIV/0!</v>
      </c>
      <c r="AG62" s="59"/>
      <c r="AH62" s="59"/>
      <c r="AI62" s="59"/>
      <c r="AJ62" s="59"/>
      <c r="AK62" s="59"/>
      <c r="AL62" s="59"/>
      <c r="AM62" s="122">
        <f t="shared" si="32"/>
        <v>0</v>
      </c>
      <c r="AN62" s="38">
        <f t="shared" si="33"/>
        <v>0</v>
      </c>
      <c r="AO62" s="50" t="e">
        <f t="shared" si="5"/>
        <v>#DIV/0!</v>
      </c>
      <c r="AP62" s="83">
        <f t="shared" si="11"/>
        <v>0</v>
      </c>
      <c r="AQ62" s="82">
        <f t="shared" si="6"/>
        <v>0</v>
      </c>
      <c r="AR62" s="84" t="e">
        <f t="shared" si="7"/>
        <v>#DIV/0!</v>
      </c>
    </row>
    <row r="63" spans="1:44" ht="18.75" hidden="1" x14ac:dyDescent="0.3">
      <c r="A63" s="179"/>
      <c r="B63" s="95" t="s">
        <v>39</v>
      </c>
      <c r="C63" s="57">
        <f>C64+C65+C66</f>
        <v>0</v>
      </c>
      <c r="D63" s="25">
        <f>D64+D65+D66</f>
        <v>0</v>
      </c>
      <c r="E63" s="26" t="e">
        <f t="shared" si="8"/>
        <v>#DIV/0!</v>
      </c>
      <c r="F63" s="25"/>
      <c r="G63" s="25"/>
      <c r="H63" s="25"/>
      <c r="I63" s="33"/>
      <c r="J63" s="33"/>
      <c r="K63" s="48"/>
      <c r="L63" s="62">
        <f t="shared" si="1"/>
        <v>0</v>
      </c>
      <c r="M63" s="25">
        <f t="shared" si="2"/>
        <v>0</v>
      </c>
      <c r="N63" s="63" t="e">
        <f t="shared" si="3"/>
        <v>#DIV/0!</v>
      </c>
      <c r="O63" s="57">
        <f>O64+O65+O66</f>
        <v>0</v>
      </c>
      <c r="P63" s="25">
        <f>P64+P65+P66</f>
        <v>0</v>
      </c>
      <c r="Q63" s="26" t="e">
        <f t="shared" si="4"/>
        <v>#DIV/0!</v>
      </c>
      <c r="R63" s="33"/>
      <c r="S63" s="33"/>
      <c r="T63" s="33"/>
      <c r="U63" s="33"/>
      <c r="V63" s="33"/>
      <c r="W63" s="48"/>
      <c r="X63" s="33"/>
      <c r="Y63" s="33"/>
      <c r="Z63" s="33"/>
      <c r="AA63" s="112"/>
      <c r="AB63" s="112"/>
      <c r="AC63" s="112"/>
      <c r="AD63" s="112"/>
      <c r="AE63" s="112"/>
      <c r="AF63" s="113" t="e">
        <f t="shared" si="10"/>
        <v>#DIV/0!</v>
      </c>
      <c r="AG63" s="112"/>
      <c r="AH63" s="112"/>
      <c r="AI63" s="112"/>
      <c r="AJ63" s="112"/>
      <c r="AK63" s="112"/>
      <c r="AL63" s="112"/>
      <c r="AM63" s="122">
        <f t="shared" si="32"/>
        <v>0</v>
      </c>
      <c r="AN63" s="38">
        <f t="shared" si="33"/>
        <v>0</v>
      </c>
      <c r="AO63" s="49" t="e">
        <f t="shared" si="5"/>
        <v>#DIV/0!</v>
      </c>
      <c r="AP63" s="62">
        <f t="shared" si="11"/>
        <v>0</v>
      </c>
      <c r="AQ63" s="25">
        <f t="shared" si="6"/>
        <v>0</v>
      </c>
      <c r="AR63" s="63" t="e">
        <f t="shared" si="7"/>
        <v>#DIV/0!</v>
      </c>
    </row>
    <row r="64" spans="1:44" ht="18.75" hidden="1" x14ac:dyDescent="0.3">
      <c r="A64" s="179"/>
      <c r="B64" s="96" t="s">
        <v>48</v>
      </c>
      <c r="C64" s="58"/>
      <c r="D64" s="15"/>
      <c r="E64" s="38"/>
      <c r="F64" s="21"/>
      <c r="G64" s="21"/>
      <c r="H64" s="21"/>
      <c r="I64" s="21"/>
      <c r="J64" s="21"/>
      <c r="K64" s="10"/>
      <c r="L64" s="14">
        <f t="shared" si="1"/>
        <v>0</v>
      </c>
      <c r="M64" s="15">
        <f t="shared" si="2"/>
        <v>0</v>
      </c>
      <c r="N64" s="64"/>
      <c r="O64" s="58"/>
      <c r="P64" s="15"/>
      <c r="Q64" s="38" t="e">
        <f t="shared" si="4"/>
        <v>#DIV/0!</v>
      </c>
      <c r="R64" s="21"/>
      <c r="S64" s="21"/>
      <c r="T64" s="21"/>
      <c r="U64" s="21"/>
      <c r="V64" s="21"/>
      <c r="W64" s="10"/>
      <c r="X64" s="21"/>
      <c r="Y64" s="21"/>
      <c r="Z64" s="21"/>
      <c r="AA64" s="59"/>
      <c r="AB64" s="59"/>
      <c r="AC64" s="59"/>
      <c r="AD64" s="59"/>
      <c r="AE64" s="59"/>
      <c r="AF64" s="113" t="e">
        <f t="shared" si="10"/>
        <v>#DIV/0!</v>
      </c>
      <c r="AG64" s="59"/>
      <c r="AH64" s="59"/>
      <c r="AI64" s="59"/>
      <c r="AJ64" s="59"/>
      <c r="AK64" s="59"/>
      <c r="AL64" s="59"/>
      <c r="AM64" s="122">
        <f t="shared" si="32"/>
        <v>0</v>
      </c>
      <c r="AN64" s="38">
        <f t="shared" si="33"/>
        <v>0</v>
      </c>
      <c r="AO64" s="50" t="e">
        <f t="shared" si="5"/>
        <v>#DIV/0!</v>
      </c>
      <c r="AP64" s="83">
        <f t="shared" si="11"/>
        <v>0</v>
      </c>
      <c r="AQ64" s="82">
        <f t="shared" si="6"/>
        <v>0</v>
      </c>
      <c r="AR64" s="84" t="e">
        <f t="shared" si="7"/>
        <v>#DIV/0!</v>
      </c>
    </row>
    <row r="65" spans="1:44" ht="18.75" hidden="1" x14ac:dyDescent="0.3">
      <c r="A65" s="179"/>
      <c r="B65" s="96" t="s">
        <v>49</v>
      </c>
      <c r="C65" s="58"/>
      <c r="D65" s="15"/>
      <c r="E65" s="38"/>
      <c r="F65" s="21"/>
      <c r="G65" s="21"/>
      <c r="H65" s="21"/>
      <c r="I65" s="21"/>
      <c r="J65" s="21"/>
      <c r="K65" s="10"/>
      <c r="L65" s="14">
        <f t="shared" si="1"/>
        <v>0</v>
      </c>
      <c r="M65" s="15">
        <f t="shared" si="2"/>
        <v>0</v>
      </c>
      <c r="N65" s="64"/>
      <c r="O65" s="58"/>
      <c r="P65" s="15"/>
      <c r="Q65" s="38" t="e">
        <f t="shared" si="4"/>
        <v>#DIV/0!</v>
      </c>
      <c r="R65" s="21"/>
      <c r="S65" s="21"/>
      <c r="T65" s="21"/>
      <c r="U65" s="21"/>
      <c r="V65" s="21"/>
      <c r="W65" s="10"/>
      <c r="X65" s="21"/>
      <c r="Y65" s="21"/>
      <c r="Z65" s="21"/>
      <c r="AA65" s="59"/>
      <c r="AB65" s="59"/>
      <c r="AC65" s="59"/>
      <c r="AD65" s="59"/>
      <c r="AE65" s="59"/>
      <c r="AF65" s="113" t="e">
        <f t="shared" si="10"/>
        <v>#DIV/0!</v>
      </c>
      <c r="AG65" s="59"/>
      <c r="AH65" s="59"/>
      <c r="AI65" s="59"/>
      <c r="AJ65" s="59"/>
      <c r="AK65" s="59"/>
      <c r="AL65" s="59"/>
      <c r="AM65" s="122">
        <f t="shared" si="32"/>
        <v>0</v>
      </c>
      <c r="AN65" s="38">
        <f t="shared" si="33"/>
        <v>0</v>
      </c>
      <c r="AO65" s="50" t="e">
        <f t="shared" si="5"/>
        <v>#DIV/0!</v>
      </c>
      <c r="AP65" s="83">
        <f t="shared" si="11"/>
        <v>0</v>
      </c>
      <c r="AQ65" s="82">
        <f t="shared" si="6"/>
        <v>0</v>
      </c>
      <c r="AR65" s="84" t="e">
        <f t="shared" si="7"/>
        <v>#DIV/0!</v>
      </c>
    </row>
    <row r="66" spans="1:44" ht="18.75" hidden="1" x14ac:dyDescent="0.3">
      <c r="A66" s="179"/>
      <c r="B66" s="96" t="s">
        <v>50</v>
      </c>
      <c r="C66" s="58"/>
      <c r="D66" s="15"/>
      <c r="E66" s="38" t="e">
        <f t="shared" si="8"/>
        <v>#DIV/0!</v>
      </c>
      <c r="F66" s="21"/>
      <c r="G66" s="21"/>
      <c r="H66" s="21"/>
      <c r="I66" s="21"/>
      <c r="J66" s="21"/>
      <c r="K66" s="10"/>
      <c r="L66" s="14">
        <f t="shared" si="1"/>
        <v>0</v>
      </c>
      <c r="M66" s="15">
        <f t="shared" si="2"/>
        <v>0</v>
      </c>
      <c r="N66" s="64" t="e">
        <f t="shared" si="3"/>
        <v>#DIV/0!</v>
      </c>
      <c r="O66" s="58"/>
      <c r="P66" s="15"/>
      <c r="Q66" s="38" t="e">
        <f t="shared" si="4"/>
        <v>#DIV/0!</v>
      </c>
      <c r="R66" s="21"/>
      <c r="S66" s="21"/>
      <c r="T66" s="21"/>
      <c r="U66" s="21"/>
      <c r="V66" s="21"/>
      <c r="W66" s="10"/>
      <c r="X66" s="21"/>
      <c r="Y66" s="21"/>
      <c r="Z66" s="21"/>
      <c r="AA66" s="59"/>
      <c r="AB66" s="59"/>
      <c r="AC66" s="59"/>
      <c r="AD66" s="59"/>
      <c r="AE66" s="59"/>
      <c r="AF66" s="113" t="e">
        <f t="shared" si="10"/>
        <v>#DIV/0!</v>
      </c>
      <c r="AG66" s="59"/>
      <c r="AH66" s="59"/>
      <c r="AI66" s="59"/>
      <c r="AJ66" s="59"/>
      <c r="AK66" s="59"/>
      <c r="AL66" s="59"/>
      <c r="AM66" s="122">
        <f t="shared" si="32"/>
        <v>0</v>
      </c>
      <c r="AN66" s="38">
        <f t="shared" si="33"/>
        <v>0</v>
      </c>
      <c r="AO66" s="50" t="e">
        <f t="shared" si="5"/>
        <v>#DIV/0!</v>
      </c>
      <c r="AP66" s="83">
        <f t="shared" si="11"/>
        <v>0</v>
      </c>
      <c r="AQ66" s="82">
        <f t="shared" si="6"/>
        <v>0</v>
      </c>
      <c r="AR66" s="84" t="e">
        <f t="shared" si="7"/>
        <v>#DIV/0!</v>
      </c>
    </row>
    <row r="67" spans="1:44" ht="18.75" x14ac:dyDescent="0.3">
      <c r="A67" s="179"/>
      <c r="B67" s="95" t="s">
        <v>40</v>
      </c>
      <c r="C67" s="57">
        <f>C68+C69+C70</f>
        <v>154</v>
      </c>
      <c r="D67" s="25">
        <f>D68+D69+D70</f>
        <v>64</v>
      </c>
      <c r="E67" s="26">
        <f t="shared" si="8"/>
        <v>41.558441558441558</v>
      </c>
      <c r="F67" s="25"/>
      <c r="G67" s="25"/>
      <c r="H67" s="25"/>
      <c r="I67" s="33"/>
      <c r="J67" s="33"/>
      <c r="K67" s="48"/>
      <c r="L67" s="62">
        <f t="shared" si="1"/>
        <v>154</v>
      </c>
      <c r="M67" s="25">
        <f t="shared" si="2"/>
        <v>64</v>
      </c>
      <c r="N67" s="63">
        <f t="shared" si="3"/>
        <v>41.558441558441558</v>
      </c>
      <c r="O67" s="57">
        <f>O68+O69+O70</f>
        <v>0</v>
      </c>
      <c r="P67" s="25"/>
      <c r="Q67" s="26"/>
      <c r="R67" s="33"/>
      <c r="S67" s="33"/>
      <c r="T67" s="33"/>
      <c r="U67" s="33"/>
      <c r="V67" s="33"/>
      <c r="W67" s="48"/>
      <c r="X67" s="33"/>
      <c r="Y67" s="33"/>
      <c r="Z67" s="33"/>
      <c r="AA67" s="57">
        <f>AA68+AA69+AA70</f>
        <v>225</v>
      </c>
      <c r="AB67" s="57">
        <f>AB68+AB69+AB70</f>
        <v>0</v>
      </c>
      <c r="AC67" s="112"/>
      <c r="AD67" s="57">
        <f>AD68+AD69+AD70</f>
        <v>25</v>
      </c>
      <c r="AE67" s="57">
        <f>AE68+AE69+AE70</f>
        <v>0</v>
      </c>
      <c r="AF67" s="26">
        <f t="shared" si="10"/>
        <v>0</v>
      </c>
      <c r="AG67" s="112"/>
      <c r="AH67" s="112"/>
      <c r="AI67" s="112"/>
      <c r="AJ67" s="112">
        <f>AJ68+AJ69+AJ70</f>
        <v>25</v>
      </c>
      <c r="AK67" s="112">
        <f>AK68+AK69+AK70</f>
        <v>0</v>
      </c>
      <c r="AL67" s="112"/>
      <c r="AM67" s="121">
        <f>O67+R67+U67+AA67+AD67+AG67+AJ67</f>
        <v>275</v>
      </c>
      <c r="AN67" s="121">
        <f>P67+S67+V67+AB67+AE67+AH67+AK67</f>
        <v>0</v>
      </c>
      <c r="AO67" s="49">
        <f t="shared" si="5"/>
        <v>0</v>
      </c>
      <c r="AP67" s="62">
        <f t="shared" si="11"/>
        <v>429</v>
      </c>
      <c r="AQ67" s="25">
        <f t="shared" si="6"/>
        <v>64</v>
      </c>
      <c r="AR67" s="63">
        <f t="shared" si="7"/>
        <v>14.918414918414918</v>
      </c>
    </row>
    <row r="68" spans="1:44" ht="18.75" x14ac:dyDescent="0.3">
      <c r="A68" s="179"/>
      <c r="B68" s="96" t="s">
        <v>48</v>
      </c>
      <c r="C68" s="58"/>
      <c r="D68" s="15"/>
      <c r="E68" s="38" t="e">
        <f t="shared" si="8"/>
        <v>#DIV/0!</v>
      </c>
      <c r="F68" s="21"/>
      <c r="G68" s="21"/>
      <c r="H68" s="21"/>
      <c r="I68" s="21"/>
      <c r="J68" s="21"/>
      <c r="K68" s="10"/>
      <c r="L68" s="14">
        <f t="shared" si="1"/>
        <v>0</v>
      </c>
      <c r="M68" s="15">
        <f t="shared" si="2"/>
        <v>0</v>
      </c>
      <c r="N68" s="64" t="e">
        <f t="shared" si="3"/>
        <v>#DIV/0!</v>
      </c>
      <c r="O68" s="58"/>
      <c r="P68" s="58"/>
      <c r="Q68" s="58" t="e">
        <f t="shared" si="4"/>
        <v>#DIV/0!</v>
      </c>
      <c r="R68" s="21"/>
      <c r="S68" s="21"/>
      <c r="T68" s="21"/>
      <c r="U68" s="21"/>
      <c r="V68" s="21"/>
      <c r="W68" s="10"/>
      <c r="X68" s="21"/>
      <c r="Y68" s="21"/>
      <c r="Z68" s="21"/>
      <c r="AA68" s="14">
        <v>48</v>
      </c>
      <c r="AB68" s="59"/>
      <c r="AC68" s="59"/>
      <c r="AD68" s="58"/>
      <c r="AE68" s="58"/>
      <c r="AF68" s="38" t="e">
        <f t="shared" si="10"/>
        <v>#DIV/0!</v>
      </c>
      <c r="AG68" s="59"/>
      <c r="AH68" s="59"/>
      <c r="AI68" s="59"/>
      <c r="AJ68" s="59"/>
      <c r="AK68" s="59"/>
      <c r="AL68" s="59"/>
      <c r="AM68" s="122">
        <f>O68+R68+U68+AA68+AD68+AG68+AJ68</f>
        <v>48</v>
      </c>
      <c r="AN68" s="38">
        <f>P68+S68+V68+AB68+AE68+AH68+AK68</f>
        <v>0</v>
      </c>
      <c r="AO68" s="50">
        <f t="shared" si="5"/>
        <v>0</v>
      </c>
      <c r="AP68" s="83">
        <f t="shared" si="11"/>
        <v>48</v>
      </c>
      <c r="AQ68" s="82">
        <f t="shared" si="6"/>
        <v>0</v>
      </c>
      <c r="AR68" s="84">
        <f t="shared" si="7"/>
        <v>0</v>
      </c>
    </row>
    <row r="69" spans="1:44" ht="18.75" x14ac:dyDescent="0.3">
      <c r="A69" s="179"/>
      <c r="B69" s="96" t="s">
        <v>49</v>
      </c>
      <c r="C69" s="58">
        <v>26</v>
      </c>
      <c r="D69" s="15">
        <v>8</v>
      </c>
      <c r="E69" s="38">
        <f t="shared" si="8"/>
        <v>30.76923076923077</v>
      </c>
      <c r="F69" s="21"/>
      <c r="G69" s="21"/>
      <c r="H69" s="21"/>
      <c r="I69" s="21"/>
      <c r="J69" s="21"/>
      <c r="K69" s="10"/>
      <c r="L69" s="14">
        <f t="shared" si="1"/>
        <v>26</v>
      </c>
      <c r="M69" s="15">
        <f t="shared" si="2"/>
        <v>8</v>
      </c>
      <c r="N69" s="64">
        <f t="shared" si="3"/>
        <v>30.76923076923077</v>
      </c>
      <c r="O69" s="58"/>
      <c r="P69" s="58"/>
      <c r="Q69" s="58" t="e">
        <f t="shared" si="4"/>
        <v>#DIV/0!</v>
      </c>
      <c r="R69" s="21"/>
      <c r="S69" s="21"/>
      <c r="T69" s="21"/>
      <c r="U69" s="21"/>
      <c r="V69" s="21"/>
      <c r="W69" s="10"/>
      <c r="X69" s="21"/>
      <c r="Y69" s="21"/>
      <c r="Z69" s="21"/>
      <c r="AA69" s="14">
        <v>70</v>
      </c>
      <c r="AB69" s="59"/>
      <c r="AC69" s="59"/>
      <c r="AD69" s="58">
        <v>10</v>
      </c>
      <c r="AE69" s="58"/>
      <c r="AF69" s="38">
        <f t="shared" si="10"/>
        <v>0</v>
      </c>
      <c r="AG69" s="59"/>
      <c r="AH69" s="59"/>
      <c r="AI69" s="59"/>
      <c r="AJ69" s="59">
        <v>10</v>
      </c>
      <c r="AK69" s="59"/>
      <c r="AL69" s="59"/>
      <c r="AM69" s="122">
        <f t="shared" ref="AM69:AM70" si="45">O69+R69+U69+AA69+AD69+AG69+AJ69</f>
        <v>90</v>
      </c>
      <c r="AN69" s="38">
        <f>P69+S69+V69+AB69+AE69+AH69+AK69</f>
        <v>0</v>
      </c>
      <c r="AO69" s="50">
        <f t="shared" si="5"/>
        <v>0</v>
      </c>
      <c r="AP69" s="83">
        <f t="shared" si="11"/>
        <v>116</v>
      </c>
      <c r="AQ69" s="82">
        <f t="shared" si="6"/>
        <v>8</v>
      </c>
      <c r="AR69" s="84">
        <f t="shared" si="7"/>
        <v>6.8965517241379306</v>
      </c>
    </row>
    <row r="70" spans="1:44" ht="19.5" thickBot="1" x14ac:dyDescent="0.35">
      <c r="A70" s="180"/>
      <c r="B70" s="96" t="s">
        <v>50</v>
      </c>
      <c r="C70" s="90">
        <v>128</v>
      </c>
      <c r="D70" s="39">
        <v>56</v>
      </c>
      <c r="E70" s="40">
        <f t="shared" ref="E70:E72" si="46">D70/C70*100</f>
        <v>43.75</v>
      </c>
      <c r="F70" s="27"/>
      <c r="G70" s="27"/>
      <c r="H70" s="27"/>
      <c r="I70" s="27"/>
      <c r="J70" s="27"/>
      <c r="K70" s="52"/>
      <c r="L70" s="14">
        <f t="shared" ref="L70:L80" si="47">C70+F70+I70</f>
        <v>128</v>
      </c>
      <c r="M70" s="15">
        <f t="shared" ref="M70:M80" si="48">D70+G70+J70</f>
        <v>56</v>
      </c>
      <c r="N70" s="64">
        <f t="shared" ref="N70:N80" si="49">M70/L70*100</f>
        <v>43.75</v>
      </c>
      <c r="O70" s="58"/>
      <c r="P70" s="58"/>
      <c r="Q70" s="58" t="e">
        <f t="shared" ref="Q70:Q80" si="50">P70/O70*100</f>
        <v>#DIV/0!</v>
      </c>
      <c r="R70" s="21"/>
      <c r="S70" s="21"/>
      <c r="T70" s="21"/>
      <c r="U70" s="21"/>
      <c r="V70" s="21"/>
      <c r="W70" s="10"/>
      <c r="X70" s="21"/>
      <c r="Y70" s="21"/>
      <c r="Z70" s="21"/>
      <c r="AA70" s="14">
        <v>107</v>
      </c>
      <c r="AB70" s="59"/>
      <c r="AC70" s="59"/>
      <c r="AD70" s="58">
        <v>15</v>
      </c>
      <c r="AE70" s="58"/>
      <c r="AF70" s="38">
        <f t="shared" si="10"/>
        <v>0</v>
      </c>
      <c r="AG70" s="59"/>
      <c r="AH70" s="59"/>
      <c r="AI70" s="59"/>
      <c r="AJ70" s="59">
        <v>15</v>
      </c>
      <c r="AK70" s="59"/>
      <c r="AL70" s="59"/>
      <c r="AM70" s="122">
        <f t="shared" si="45"/>
        <v>137</v>
      </c>
      <c r="AN70" s="38">
        <f>P70+S70+V70+AB70+AE70+AH70+AK70</f>
        <v>0</v>
      </c>
      <c r="AO70" s="50">
        <f t="shared" ref="AO70:AO80" si="51">AN70/AM70*100</f>
        <v>0</v>
      </c>
      <c r="AP70" s="83">
        <f t="shared" ref="AP70:AP78" si="52">AM70+L70</f>
        <v>265</v>
      </c>
      <c r="AQ70" s="82">
        <f t="shared" ref="AQ70:AQ78" si="53">AN70+M70</f>
        <v>56</v>
      </c>
      <c r="AR70" s="84">
        <f t="shared" ref="AR70:AR80" si="54">AQ70/AP70*100</f>
        <v>21.132075471698116</v>
      </c>
    </row>
    <row r="71" spans="1:44" ht="18.75" hidden="1" x14ac:dyDescent="0.3">
      <c r="A71" s="98"/>
      <c r="B71" s="9"/>
      <c r="C71" s="59"/>
      <c r="D71" s="21"/>
      <c r="E71" s="28"/>
      <c r="F71" s="21"/>
      <c r="G71" s="21"/>
      <c r="H71" s="21"/>
      <c r="I71" s="21"/>
      <c r="J71" s="21"/>
      <c r="K71" s="10"/>
      <c r="L71" s="14"/>
      <c r="M71" s="15"/>
      <c r="N71" s="64"/>
      <c r="O71" s="59"/>
      <c r="P71" s="21"/>
      <c r="Q71" s="22"/>
      <c r="R71" s="21"/>
      <c r="S71" s="21"/>
      <c r="T71" s="21"/>
      <c r="U71" s="21"/>
      <c r="V71" s="21"/>
      <c r="W71" s="10"/>
      <c r="X71" s="21"/>
      <c r="Y71" s="21"/>
      <c r="Z71" s="21"/>
      <c r="AA71" s="59"/>
      <c r="AB71" s="59"/>
      <c r="AC71" s="59"/>
      <c r="AD71" s="59"/>
      <c r="AE71" s="59"/>
      <c r="AF71" s="38"/>
      <c r="AG71" s="59"/>
      <c r="AH71" s="59"/>
      <c r="AI71" s="59"/>
      <c r="AJ71" s="59"/>
      <c r="AK71" s="59"/>
      <c r="AL71" s="59"/>
      <c r="AM71" s="122"/>
      <c r="AN71" s="38"/>
      <c r="AO71" s="50"/>
      <c r="AP71" s="83"/>
      <c r="AQ71" s="82"/>
      <c r="AR71" s="84"/>
    </row>
    <row r="72" spans="1:44" ht="27" customHeight="1" thickBot="1" x14ac:dyDescent="0.4">
      <c r="A72" s="176" t="s">
        <v>56</v>
      </c>
      <c r="B72" s="176"/>
      <c r="C72" s="91">
        <f>C67+C63+C58+C53+C50+C45+C40+C35+C30+C25+C20+C15+C10+C5</f>
        <v>36248</v>
      </c>
      <c r="D72" s="42">
        <f>D67+D63+D58+D53+D50+D45+D40+D35+D30+D25+D20+D15+D10+D5</f>
        <v>9815</v>
      </c>
      <c r="E72" s="43">
        <f t="shared" si="46"/>
        <v>27.077355992054734</v>
      </c>
      <c r="F72" s="44">
        <f>F67+F63+F58+F53+F50+F45+F40+F35+F30+F25+F20+F15+F10+F5</f>
        <v>665</v>
      </c>
      <c r="G72" s="44">
        <f>G67+G63+G58+G53+G50+G45+G40+G35+G30+G25+G20+G15+G10+G5</f>
        <v>55</v>
      </c>
      <c r="H72" s="45">
        <f>G72/F72*100</f>
        <v>8.2706766917293226</v>
      </c>
      <c r="I72" s="44">
        <f>I67+I63+I58+I53+I50+I45+I40+I35+I30+I25+I20+I15+I10+I5</f>
        <v>0</v>
      </c>
      <c r="J72" s="44">
        <f t="shared" ref="J72" si="55">J67+J63+J58+J53+J50+J45+J40+J35+J30+J25+J20+J15+J10+J5</f>
        <v>0</v>
      </c>
      <c r="K72" s="53" t="e">
        <f>J72/I72*100</f>
        <v>#DIV/0!</v>
      </c>
      <c r="L72" s="65">
        <f t="shared" si="47"/>
        <v>36913</v>
      </c>
      <c r="M72" s="46">
        <f t="shared" si="48"/>
        <v>9870</v>
      </c>
      <c r="N72" s="66">
        <f t="shared" si="49"/>
        <v>26.738547395226615</v>
      </c>
      <c r="O72" s="60">
        <f>O67+O63+O58+O53+O50+O45+O40+O35+O30+O25+O20+O15+O10+O5</f>
        <v>3302</v>
      </c>
      <c r="P72" s="46">
        <f>P67+P63+P58+P53+P50+P45+P40+P35+P30+P25+P20+P15+P10+P5</f>
        <v>1328</v>
      </c>
      <c r="Q72" s="66">
        <f>P72/O72*100</f>
        <v>40.218049666868566</v>
      </c>
      <c r="R72" s="46">
        <f t="shared" ref="R72:AK72" si="56">R67+R63+R58+R53+R50+R45+R40+R35+R30+R25+R20+R15+R10+R5</f>
        <v>0</v>
      </c>
      <c r="S72" s="46">
        <f t="shared" si="56"/>
        <v>0</v>
      </c>
      <c r="T72" s="46">
        <f t="shared" si="56"/>
        <v>0</v>
      </c>
      <c r="U72" s="46">
        <f t="shared" si="56"/>
        <v>0</v>
      </c>
      <c r="V72" s="46">
        <f t="shared" si="56"/>
        <v>0</v>
      </c>
      <c r="W72" s="46" t="e">
        <f t="shared" si="56"/>
        <v>#DIV/0!</v>
      </c>
      <c r="X72" s="46">
        <f t="shared" si="56"/>
        <v>0</v>
      </c>
      <c r="Y72" s="46">
        <f t="shared" si="56"/>
        <v>0</v>
      </c>
      <c r="Z72" s="46" t="e">
        <f t="shared" si="56"/>
        <v>#DIV/0!</v>
      </c>
      <c r="AA72" s="46">
        <f t="shared" si="56"/>
        <v>23592</v>
      </c>
      <c r="AB72" s="46">
        <f t="shared" si="56"/>
        <v>5702</v>
      </c>
      <c r="AC72" s="46">
        <f t="shared" si="56"/>
        <v>284.33306730120825</v>
      </c>
      <c r="AD72" s="31">
        <f t="shared" si="56"/>
        <v>9414</v>
      </c>
      <c r="AE72" s="46">
        <f t="shared" si="56"/>
        <v>1075</v>
      </c>
      <c r="AF72" s="66">
        <f t="shared" ref="AF72:AF80" si="57">AE72/AD72*100</f>
        <v>11.419162948799661</v>
      </c>
      <c r="AG72" s="46">
        <f t="shared" si="56"/>
        <v>12214</v>
      </c>
      <c r="AH72" s="46">
        <f t="shared" si="56"/>
        <v>1931</v>
      </c>
      <c r="AI72" s="46">
        <f>AH72/AG72*100</f>
        <v>15.809726543310953</v>
      </c>
      <c r="AJ72" s="46">
        <f t="shared" si="56"/>
        <v>11112</v>
      </c>
      <c r="AK72" s="46">
        <f t="shared" si="56"/>
        <v>770</v>
      </c>
      <c r="AL72" s="80">
        <f>AK72/AJ72*100</f>
        <v>6.9294456443484513</v>
      </c>
      <c r="AM72" s="31">
        <f>O72+R72+U72+AA72+AD72+AG72+AJ72</f>
        <v>59634</v>
      </c>
      <c r="AN72" s="31">
        <f>P72+S72+V72+AB72+AE72+AH72+AK72</f>
        <v>10806</v>
      </c>
      <c r="AO72" s="80">
        <f t="shared" si="51"/>
        <v>18.120535265117216</v>
      </c>
      <c r="AP72" s="65">
        <f>AM72+L72</f>
        <v>96547</v>
      </c>
      <c r="AQ72" s="46">
        <f t="shared" si="53"/>
        <v>20676</v>
      </c>
      <c r="AR72" s="66">
        <f t="shared" si="54"/>
        <v>21.41547640009529</v>
      </c>
    </row>
    <row r="73" spans="1:44" ht="18.75" hidden="1" x14ac:dyDescent="0.3">
      <c r="A73" s="175" t="s">
        <v>55</v>
      </c>
      <c r="B73" s="9"/>
      <c r="C73" s="92"/>
      <c r="D73" s="29"/>
      <c r="E73" s="30"/>
      <c r="F73" s="29"/>
      <c r="G73" s="29"/>
      <c r="H73" s="29"/>
      <c r="I73" s="29"/>
      <c r="J73" s="29"/>
      <c r="K73" s="54"/>
      <c r="L73" s="14"/>
      <c r="M73" s="15"/>
      <c r="N73" s="64"/>
      <c r="O73" s="59"/>
      <c r="P73" s="21"/>
      <c r="Q73" s="22"/>
      <c r="R73" s="21"/>
      <c r="S73" s="21"/>
      <c r="T73" s="21"/>
      <c r="U73" s="21"/>
      <c r="V73" s="21"/>
      <c r="W73" s="10"/>
      <c r="X73" s="21"/>
      <c r="Y73" s="21"/>
      <c r="Z73" s="21"/>
      <c r="AA73" s="59"/>
      <c r="AB73" s="59"/>
      <c r="AC73" s="59"/>
      <c r="AD73" s="59"/>
      <c r="AE73" s="59"/>
      <c r="AF73" s="113"/>
      <c r="AG73" s="59"/>
      <c r="AH73" s="59"/>
      <c r="AI73" s="59"/>
      <c r="AJ73" s="59"/>
      <c r="AK73" s="59"/>
      <c r="AL73" s="59"/>
      <c r="AM73" s="58"/>
      <c r="AN73" s="15"/>
      <c r="AO73" s="50"/>
      <c r="AP73" s="83"/>
      <c r="AQ73" s="82"/>
      <c r="AR73" s="84"/>
    </row>
    <row r="74" spans="1:44" ht="15.75" customHeight="1" x14ac:dyDescent="0.3">
      <c r="A74" s="175"/>
      <c r="B74" s="9" t="s">
        <v>42</v>
      </c>
      <c r="C74" s="15">
        <v>20156</v>
      </c>
      <c r="D74" s="15">
        <v>750</v>
      </c>
      <c r="E74" s="64">
        <f>D74/C74*100</f>
        <v>3.7209763842032153</v>
      </c>
      <c r="F74" s="15"/>
      <c r="G74" s="15"/>
      <c r="H74" s="38" t="e">
        <f t="shared" ref="H74:H77" si="58">G74/F74*100</f>
        <v>#DIV/0!</v>
      </c>
      <c r="I74" s="21"/>
      <c r="J74" s="21"/>
      <c r="K74" s="10"/>
      <c r="L74" s="14">
        <f t="shared" si="47"/>
        <v>20156</v>
      </c>
      <c r="M74" s="15">
        <f t="shared" si="48"/>
        <v>750</v>
      </c>
      <c r="N74" s="64">
        <f t="shared" si="49"/>
        <v>3.7209763842032153</v>
      </c>
      <c r="O74" s="58">
        <v>13529</v>
      </c>
      <c r="P74" s="15">
        <v>350</v>
      </c>
      <c r="Q74" s="38">
        <f t="shared" si="50"/>
        <v>2.5870352575947964</v>
      </c>
      <c r="R74" s="15"/>
      <c r="S74" s="15"/>
      <c r="T74" s="15" t="e">
        <f>S74/R74*100</f>
        <v>#DIV/0!</v>
      </c>
      <c r="U74" s="21"/>
      <c r="V74" s="21"/>
      <c r="W74" s="10"/>
      <c r="X74" s="21"/>
      <c r="Y74" s="21"/>
      <c r="Z74" s="21"/>
      <c r="AA74" s="58"/>
      <c r="AB74" s="59"/>
      <c r="AC74" s="59"/>
      <c r="AD74" s="58">
        <v>2610</v>
      </c>
      <c r="AE74" s="58">
        <v>1350</v>
      </c>
      <c r="AF74" s="38">
        <f t="shared" si="57"/>
        <v>51.724137931034484</v>
      </c>
      <c r="AG74" s="59">
        <v>3280</v>
      </c>
      <c r="AH74" s="59">
        <v>100</v>
      </c>
      <c r="AI74" s="126">
        <f>AH74/AG74*100</f>
        <v>3.0487804878048781</v>
      </c>
      <c r="AJ74" s="59">
        <v>3835</v>
      </c>
      <c r="AK74" s="59">
        <v>25</v>
      </c>
      <c r="AL74" s="113">
        <f>AK74/AJ74*100</f>
        <v>0.65189048239895697</v>
      </c>
      <c r="AM74" s="58">
        <f>O74+R74+U74+AA74+AD74+AJ74</f>
        <v>19974</v>
      </c>
      <c r="AN74" s="15">
        <f>P74+S74+V74+AE74+AK74</f>
        <v>1725</v>
      </c>
      <c r="AO74" s="50">
        <f t="shared" si="51"/>
        <v>8.6362270952237896</v>
      </c>
      <c r="AP74" s="83">
        <f>AM74+L74</f>
        <v>40130</v>
      </c>
      <c r="AQ74" s="82">
        <f t="shared" si="53"/>
        <v>2475</v>
      </c>
      <c r="AR74" s="84">
        <f t="shared" si="54"/>
        <v>6.1674557687515579</v>
      </c>
    </row>
    <row r="75" spans="1:44" ht="18.75" x14ac:dyDescent="0.3">
      <c r="A75" s="175"/>
      <c r="B75" s="9" t="s">
        <v>43</v>
      </c>
      <c r="C75" s="15">
        <v>22759</v>
      </c>
      <c r="D75" s="15">
        <v>6070</v>
      </c>
      <c r="E75" s="64">
        <f t="shared" ref="E75:E77" si="59">D75/C75*100</f>
        <v>26.67076760841865</v>
      </c>
      <c r="F75" s="15"/>
      <c r="G75" s="15"/>
      <c r="H75" s="38" t="e">
        <f t="shared" si="58"/>
        <v>#DIV/0!</v>
      </c>
      <c r="I75" s="21"/>
      <c r="J75" s="21"/>
      <c r="K75" s="10"/>
      <c r="L75" s="14">
        <f t="shared" si="47"/>
        <v>22759</v>
      </c>
      <c r="M75" s="15">
        <f t="shared" si="48"/>
        <v>6070</v>
      </c>
      <c r="N75" s="64">
        <f t="shared" si="49"/>
        <v>26.67076760841865</v>
      </c>
      <c r="O75" s="58">
        <v>26541</v>
      </c>
      <c r="P75" s="58">
        <v>850</v>
      </c>
      <c r="Q75" s="38">
        <f t="shared" si="50"/>
        <v>3.2025922158170377</v>
      </c>
      <c r="R75" s="15"/>
      <c r="S75" s="15"/>
      <c r="T75" s="15" t="e">
        <f t="shared" ref="T75:T77" si="60">S75/R75*100</f>
        <v>#DIV/0!</v>
      </c>
      <c r="U75" s="21"/>
      <c r="V75" s="21"/>
      <c r="W75" s="10"/>
      <c r="X75" s="21"/>
      <c r="Y75" s="21"/>
      <c r="Z75" s="21"/>
      <c r="AA75" s="58"/>
      <c r="AB75" s="59"/>
      <c r="AC75" s="59"/>
      <c r="AD75" s="58">
        <v>7425</v>
      </c>
      <c r="AE75" s="58"/>
      <c r="AF75" s="38">
        <f t="shared" si="57"/>
        <v>0</v>
      </c>
      <c r="AG75" s="59">
        <v>9145</v>
      </c>
      <c r="AH75" s="59">
        <v>250</v>
      </c>
      <c r="AI75" s="126">
        <f t="shared" ref="AI75:AI77" si="61">AH75/AG75*100</f>
        <v>2.7337342810278842</v>
      </c>
      <c r="AJ75" s="59">
        <v>10595</v>
      </c>
      <c r="AK75" s="59">
        <v>100</v>
      </c>
      <c r="AL75" s="113">
        <f>AK75/AJ75*100</f>
        <v>0.94384143463898063</v>
      </c>
      <c r="AM75" s="58">
        <f t="shared" ref="AM75:AM77" si="62">O75+R75+U75+AA75+AD75+AJ75</f>
        <v>44561</v>
      </c>
      <c r="AN75" s="15">
        <f>P75+S75+V75+AE75+AK75</f>
        <v>950</v>
      </c>
      <c r="AO75" s="50">
        <f t="shared" si="51"/>
        <v>2.1319090684679427</v>
      </c>
      <c r="AP75" s="83">
        <f>AM75+L75</f>
        <v>67320</v>
      </c>
      <c r="AQ75" s="82">
        <f t="shared" si="53"/>
        <v>7020</v>
      </c>
      <c r="AR75" s="84">
        <f t="shared" si="54"/>
        <v>10.427807486631016</v>
      </c>
    </row>
    <row r="76" spans="1:44" ht="18.75" x14ac:dyDescent="0.3">
      <c r="A76" s="175"/>
      <c r="B76" s="9" t="s">
        <v>44</v>
      </c>
      <c r="C76" s="15">
        <v>200</v>
      </c>
      <c r="D76" s="15"/>
      <c r="E76" s="64">
        <f t="shared" si="59"/>
        <v>0</v>
      </c>
      <c r="F76" s="15"/>
      <c r="G76" s="15"/>
      <c r="H76" s="38" t="e">
        <f t="shared" si="58"/>
        <v>#DIV/0!</v>
      </c>
      <c r="I76" s="21"/>
      <c r="J76" s="21"/>
      <c r="K76" s="10"/>
      <c r="L76" s="14">
        <f t="shared" si="47"/>
        <v>200</v>
      </c>
      <c r="M76" s="15">
        <f t="shared" si="48"/>
        <v>0</v>
      </c>
      <c r="N76" s="64">
        <f t="shared" si="49"/>
        <v>0</v>
      </c>
      <c r="O76" s="58">
        <v>200</v>
      </c>
      <c r="P76" s="58"/>
      <c r="Q76" s="38">
        <f t="shared" si="50"/>
        <v>0</v>
      </c>
      <c r="R76" s="15"/>
      <c r="S76" s="15"/>
      <c r="T76" s="15" t="e">
        <f t="shared" si="60"/>
        <v>#DIV/0!</v>
      </c>
      <c r="U76" s="21"/>
      <c r="V76" s="21"/>
      <c r="W76" s="10"/>
      <c r="X76" s="21"/>
      <c r="Y76" s="21"/>
      <c r="Z76" s="21"/>
      <c r="AA76" s="58"/>
      <c r="AB76" s="59"/>
      <c r="AC76" s="59"/>
      <c r="AD76" s="58">
        <v>550</v>
      </c>
      <c r="AE76" s="58"/>
      <c r="AF76" s="38">
        <f t="shared" si="57"/>
        <v>0</v>
      </c>
      <c r="AG76" s="59">
        <v>250</v>
      </c>
      <c r="AH76" s="59"/>
      <c r="AI76" s="126">
        <f t="shared" si="61"/>
        <v>0</v>
      </c>
      <c r="AJ76" s="59">
        <v>550</v>
      </c>
      <c r="AK76" s="59"/>
      <c r="AL76" s="113">
        <f t="shared" ref="AL76:AL77" si="63">AK76/AJ76*100</f>
        <v>0</v>
      </c>
      <c r="AM76" s="58">
        <f t="shared" si="62"/>
        <v>1300</v>
      </c>
      <c r="AN76" s="15">
        <f>P76+S76+V76+AE76+AK76</f>
        <v>0</v>
      </c>
      <c r="AO76" s="50">
        <f t="shared" si="51"/>
        <v>0</v>
      </c>
      <c r="AP76" s="83">
        <f t="shared" si="52"/>
        <v>1500</v>
      </c>
      <c r="AQ76" s="82">
        <f t="shared" si="53"/>
        <v>0</v>
      </c>
      <c r="AR76" s="84">
        <f t="shared" si="54"/>
        <v>0</v>
      </c>
    </row>
    <row r="77" spans="1:44" ht="18.75" x14ac:dyDescent="0.3">
      <c r="A77" s="175"/>
      <c r="B77" s="9" t="s">
        <v>41</v>
      </c>
      <c r="C77" s="15">
        <v>5799</v>
      </c>
      <c r="D77" s="15"/>
      <c r="E77" s="64">
        <f t="shared" si="59"/>
        <v>0</v>
      </c>
      <c r="F77" s="15"/>
      <c r="G77" s="15"/>
      <c r="H77" s="38" t="e">
        <f t="shared" si="58"/>
        <v>#DIV/0!</v>
      </c>
      <c r="I77" s="21"/>
      <c r="J77" s="21"/>
      <c r="K77" s="10"/>
      <c r="L77" s="14">
        <f t="shared" si="47"/>
        <v>5799</v>
      </c>
      <c r="M77" s="15">
        <f t="shared" si="48"/>
        <v>0</v>
      </c>
      <c r="N77" s="64">
        <f t="shared" si="49"/>
        <v>0</v>
      </c>
      <c r="O77" s="58">
        <v>7009</v>
      </c>
      <c r="P77" s="58"/>
      <c r="Q77" s="38">
        <f t="shared" si="50"/>
        <v>0</v>
      </c>
      <c r="R77" s="15"/>
      <c r="S77" s="15"/>
      <c r="T77" s="15" t="e">
        <f t="shared" si="60"/>
        <v>#DIV/0!</v>
      </c>
      <c r="U77" s="21"/>
      <c r="V77" s="21"/>
      <c r="W77" s="10"/>
      <c r="X77" s="21"/>
      <c r="Y77" s="21"/>
      <c r="Z77" s="21"/>
      <c r="AA77" s="58"/>
      <c r="AB77" s="59"/>
      <c r="AC77" s="59"/>
      <c r="AD77" s="58">
        <v>2030</v>
      </c>
      <c r="AE77" s="58"/>
      <c r="AF77" s="38">
        <f t="shared" si="57"/>
        <v>0</v>
      </c>
      <c r="AG77" s="59">
        <v>8850</v>
      </c>
      <c r="AH77" s="59"/>
      <c r="AI77" s="126">
        <f t="shared" si="61"/>
        <v>0</v>
      </c>
      <c r="AJ77" s="59">
        <v>9930</v>
      </c>
      <c r="AK77" s="59">
        <v>300</v>
      </c>
      <c r="AL77" s="113">
        <f t="shared" si="63"/>
        <v>3.0211480362537766</v>
      </c>
      <c r="AM77" s="58">
        <f t="shared" si="62"/>
        <v>18969</v>
      </c>
      <c r="AN77" s="15">
        <f>P77+S77+V77+AE77+AK77</f>
        <v>300</v>
      </c>
      <c r="AO77" s="50">
        <f t="shared" si="51"/>
        <v>1.5815277558121146</v>
      </c>
      <c r="AP77" s="83">
        <f t="shared" si="52"/>
        <v>24768</v>
      </c>
      <c r="AQ77" s="82">
        <f t="shared" si="53"/>
        <v>300</v>
      </c>
      <c r="AR77" s="84">
        <f t="shared" si="54"/>
        <v>1.2112403100775195</v>
      </c>
    </row>
    <row r="78" spans="1:44" ht="19.5" thickBot="1" x14ac:dyDescent="0.35">
      <c r="A78" s="177" t="s">
        <v>57</v>
      </c>
      <c r="B78" s="177"/>
      <c r="C78" s="60">
        <f>C77+C76+C75+C74</f>
        <v>48914</v>
      </c>
      <c r="D78" s="46">
        <f>D77+D76+D75+D74</f>
        <v>6820</v>
      </c>
      <c r="E78" s="46">
        <f>D78/C78*100</f>
        <v>13.942838451159179</v>
      </c>
      <c r="F78" s="46">
        <f>F77+F76+F75+F74</f>
        <v>0</v>
      </c>
      <c r="G78" s="46">
        <f>G77+G76+G75+G74</f>
        <v>0</v>
      </c>
      <c r="H78" s="31" t="e">
        <f>G78/F78*100</f>
        <v>#DIV/0!</v>
      </c>
      <c r="I78" s="46"/>
      <c r="J78" s="46"/>
      <c r="K78" s="55"/>
      <c r="L78" s="65">
        <f t="shared" si="47"/>
        <v>48914</v>
      </c>
      <c r="M78" s="46">
        <f t="shared" si="48"/>
        <v>6820</v>
      </c>
      <c r="N78" s="66">
        <f t="shared" si="49"/>
        <v>13.942838451159179</v>
      </c>
      <c r="O78" s="60">
        <f>O74+O75+O76+O77</f>
        <v>47279</v>
      </c>
      <c r="P78" s="46">
        <f>P74+P75+P76+P77</f>
        <v>1200</v>
      </c>
      <c r="Q78" s="31">
        <f t="shared" si="50"/>
        <v>2.5381247488314052</v>
      </c>
      <c r="R78" s="46">
        <f>R77+R76+R75+R74</f>
        <v>0</v>
      </c>
      <c r="S78" s="46">
        <f t="shared" ref="S78" si="64">S77+S76+S75+S74</f>
        <v>0</v>
      </c>
      <c r="T78" s="31" t="e">
        <f>S78/R78*100</f>
        <v>#DIV/0!</v>
      </c>
      <c r="U78" s="41"/>
      <c r="V78" s="41"/>
      <c r="W78" s="70"/>
      <c r="X78" s="41"/>
      <c r="Y78" s="41"/>
      <c r="Z78" s="41"/>
      <c r="AA78" s="46">
        <f>AA77+AA76+AA75+AA74</f>
        <v>0</v>
      </c>
      <c r="AB78" s="46">
        <f>AB77+AB76+AB75+AB74</f>
        <v>0</v>
      </c>
      <c r="AC78" s="114"/>
      <c r="AD78" s="60">
        <f>AD77+AD76+AD75+AD74</f>
        <v>12615</v>
      </c>
      <c r="AE78" s="60">
        <f>AE77+AE76+AE75+AE74</f>
        <v>1350</v>
      </c>
      <c r="AF78" s="31">
        <f t="shared" si="57"/>
        <v>10.701545778834721</v>
      </c>
      <c r="AG78" s="60">
        <f>AG74+AG75+AG76+AG77</f>
        <v>21525</v>
      </c>
      <c r="AH78" s="60">
        <f>AH74+AH75+AH76+AH77</f>
        <v>350</v>
      </c>
      <c r="AI78" s="31">
        <f>AH78/AG78*100</f>
        <v>1.6260162601626018</v>
      </c>
      <c r="AJ78" s="60">
        <f>AJ77+AJ76+AJ75+AJ74</f>
        <v>24910</v>
      </c>
      <c r="AK78" s="60">
        <f>AK77+AK76+AK75+AK74</f>
        <v>425</v>
      </c>
      <c r="AL78" s="31">
        <f>AK78/AJ78*100</f>
        <v>1.7061421116017665</v>
      </c>
      <c r="AM78" s="60">
        <f>O78+R78+U78+AA78+AD78+AG78+AJ78</f>
        <v>106329</v>
      </c>
      <c r="AN78" s="46">
        <f>P78+S78+V78+AE78+AH78+AK78</f>
        <v>3325</v>
      </c>
      <c r="AO78" s="80">
        <f t="shared" si="51"/>
        <v>3.127086683783352</v>
      </c>
      <c r="AP78" s="65">
        <f t="shared" si="52"/>
        <v>155243</v>
      </c>
      <c r="AQ78" s="46">
        <f t="shared" si="53"/>
        <v>10145</v>
      </c>
      <c r="AR78" s="66">
        <f t="shared" si="54"/>
        <v>6.5349162281069031</v>
      </c>
    </row>
    <row r="79" spans="1:44" ht="19.5" hidden="1" thickBot="1" x14ac:dyDescent="0.35">
      <c r="A79" s="21"/>
      <c r="B79" s="21"/>
      <c r="H79" s="34"/>
      <c r="L79" s="14"/>
      <c r="M79" s="15"/>
      <c r="N79" s="64"/>
      <c r="O79" s="59"/>
      <c r="P79" s="21"/>
      <c r="Q79" s="22"/>
      <c r="R79" s="21"/>
      <c r="S79" s="21"/>
      <c r="T79" s="21"/>
      <c r="U79" s="21"/>
      <c r="V79" s="21"/>
      <c r="W79" s="10"/>
      <c r="X79" s="21"/>
      <c r="Y79" s="21"/>
      <c r="Z79" s="21"/>
      <c r="AA79" s="59"/>
      <c r="AB79" s="59"/>
      <c r="AC79" s="59"/>
      <c r="AD79" s="59"/>
      <c r="AE79" s="59"/>
      <c r="AF79" s="113"/>
      <c r="AG79" s="59"/>
      <c r="AH79" s="59"/>
      <c r="AI79" s="59"/>
      <c r="AJ79" s="59"/>
      <c r="AK79" s="59"/>
      <c r="AL79" s="59"/>
      <c r="AM79" s="58"/>
      <c r="AN79" s="15"/>
      <c r="AO79" s="50"/>
      <c r="AP79" s="83"/>
      <c r="AQ79" s="82"/>
      <c r="AR79" s="84"/>
    </row>
    <row r="80" spans="1:44" ht="19.5" thickBot="1" x14ac:dyDescent="0.35">
      <c r="A80" s="169" t="s">
        <v>58</v>
      </c>
      <c r="B80" s="169"/>
      <c r="C80" s="93">
        <f>C78+C72</f>
        <v>85162</v>
      </c>
      <c r="D80" s="36">
        <f>D78+D72</f>
        <v>16635</v>
      </c>
      <c r="E80" s="37">
        <f>D80/C80*100</f>
        <v>19.533359949273148</v>
      </c>
      <c r="F80" s="36">
        <f>F78+F72</f>
        <v>665</v>
      </c>
      <c r="G80" s="36">
        <f>G78+G72</f>
        <v>55</v>
      </c>
      <c r="H80" s="37">
        <f t="shared" ref="H80" si="65">G80/F80*100</f>
        <v>8.2706766917293226</v>
      </c>
      <c r="I80" s="36">
        <f>I78+I72</f>
        <v>0</v>
      </c>
      <c r="J80" s="36">
        <f>J78+J72</f>
        <v>0</v>
      </c>
      <c r="K80" s="56" t="e">
        <f>J80/I80*100</f>
        <v>#DIV/0!</v>
      </c>
      <c r="L80" s="67">
        <f t="shared" si="47"/>
        <v>85827</v>
      </c>
      <c r="M80" s="68">
        <f t="shared" si="48"/>
        <v>16690</v>
      </c>
      <c r="N80" s="69">
        <f t="shared" si="49"/>
        <v>19.446095051673716</v>
      </c>
      <c r="O80" s="61">
        <f>O78+O72</f>
        <v>50581</v>
      </c>
      <c r="P80" s="32">
        <f>P78+P72</f>
        <v>2528</v>
      </c>
      <c r="Q80" s="32">
        <f t="shared" si="50"/>
        <v>4.997924121705779</v>
      </c>
      <c r="R80" s="35">
        <f>R78+R72</f>
        <v>0</v>
      </c>
      <c r="S80" s="35">
        <f>S78+S72</f>
        <v>0</v>
      </c>
      <c r="T80" s="32" t="e">
        <f>S80/R80*100</f>
        <v>#DIV/0!</v>
      </c>
      <c r="U80" s="35">
        <f>U78+U72</f>
        <v>0</v>
      </c>
      <c r="V80" s="35">
        <f>V78+V72</f>
        <v>0</v>
      </c>
      <c r="W80" s="71" t="e">
        <f>V80/U80*100</f>
        <v>#DIV/0!</v>
      </c>
      <c r="X80" s="35">
        <f>X78+X72</f>
        <v>0</v>
      </c>
      <c r="Y80" s="35">
        <f>Y78+Y72</f>
        <v>0</v>
      </c>
      <c r="Z80" s="35" t="e">
        <f>Y80/X80*100</f>
        <v>#DIV/0!</v>
      </c>
      <c r="AA80" s="115">
        <f>AA78+AA72</f>
        <v>23592</v>
      </c>
      <c r="AB80" s="115">
        <f>AB78+AB72</f>
        <v>5702</v>
      </c>
      <c r="AC80" s="115">
        <f>AB80/AA80*100</f>
        <v>24.169209901661581</v>
      </c>
      <c r="AD80" s="123">
        <f>AD78+AD72</f>
        <v>22029</v>
      </c>
      <c r="AE80" s="115">
        <f>AE78+AE72</f>
        <v>2425</v>
      </c>
      <c r="AF80" s="32">
        <f t="shared" si="57"/>
        <v>11.008216441962867</v>
      </c>
      <c r="AG80" s="115">
        <f>AG78+AG72</f>
        <v>33739</v>
      </c>
      <c r="AH80" s="115">
        <f>AH78+AH72</f>
        <v>2281</v>
      </c>
      <c r="AI80" s="32">
        <f>AH80/AG80*100</f>
        <v>6.7607220131005663</v>
      </c>
      <c r="AJ80" s="115">
        <f>AJ78+AJ72</f>
        <v>36022</v>
      </c>
      <c r="AK80" s="115">
        <f>AK78+AK72</f>
        <v>1195</v>
      </c>
      <c r="AL80" s="123">
        <f>AK80/AJ80*100</f>
        <v>3.3174171339736827</v>
      </c>
      <c r="AM80" s="124">
        <f>O80+R80+U80+X80+AA80+AD80+AG80+AJ80</f>
        <v>165963</v>
      </c>
      <c r="AN80" s="125">
        <f>P80+S80+V80+Y80+AB80+AE80+AH80+AK80</f>
        <v>14131</v>
      </c>
      <c r="AO80" s="81">
        <f t="shared" si="51"/>
        <v>8.5145484234437792</v>
      </c>
      <c r="AP80" s="67">
        <f>AM80+L80</f>
        <v>251790</v>
      </c>
      <c r="AQ80" s="68">
        <f>AN80+M80</f>
        <v>30821</v>
      </c>
      <c r="AR80" s="69">
        <f t="shared" si="54"/>
        <v>12.240756185710314</v>
      </c>
    </row>
  </sheetData>
  <mergeCells count="24">
    <mergeCell ref="A1:N1"/>
    <mergeCell ref="A80:B80"/>
    <mergeCell ref="L3:N3"/>
    <mergeCell ref="O3:Q3"/>
    <mergeCell ref="C2:N2"/>
    <mergeCell ref="A73:A77"/>
    <mergeCell ref="A72:B72"/>
    <mergeCell ref="A78:B78"/>
    <mergeCell ref="F3:H3"/>
    <mergeCell ref="C3:E3"/>
    <mergeCell ref="A5:A70"/>
    <mergeCell ref="AP2:AR3"/>
    <mergeCell ref="A2:A4"/>
    <mergeCell ref="B2:B3"/>
    <mergeCell ref="R3:T3"/>
    <mergeCell ref="U3:W3"/>
    <mergeCell ref="AM3:AO3"/>
    <mergeCell ref="O2:AO2"/>
    <mergeCell ref="I3:K3"/>
    <mergeCell ref="X3:Z3"/>
    <mergeCell ref="AA3:AC3"/>
    <mergeCell ref="AD3:AF3"/>
    <mergeCell ref="AG3:AI3"/>
    <mergeCell ref="AJ3:AL3"/>
  </mergeCells>
  <pageMargins left="0.25" right="0.25" top="0.75" bottom="0.75" header="0.3" footer="0.3"/>
  <pageSetup paperSize="9" scale="56" fitToHeight="0" orientation="landscape" r:id="rId1"/>
  <rowBreaks count="1" manualBreakCount="1">
    <brk id="39" max="43" man="1"/>
  </rowBreaks>
  <colBreaks count="1" manualBreakCount="1"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 ДЛГ</vt:lpstr>
      <vt:lpstr>за категоріями</vt:lpstr>
      <vt:lpstr>'за категоріями'!Область_печати</vt:lpstr>
      <vt:lpstr>'по ДЛГ'!Область_печати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2020-02-20T06:43:54Z</cp:lastPrinted>
  <dcterms:created xsi:type="dcterms:W3CDTF">2015-12-16T06:37:27Z</dcterms:created>
  <dcterms:modified xsi:type="dcterms:W3CDTF">2020-03-06T10:13:41Z</dcterms:modified>
</cp:coreProperties>
</file>